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kol2 - Výměna stoupacích ...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'kol2 - Výměna stoupacích ...'!$C$93:$K$416</definedName>
    <definedName name="_xlnm.Print_Area" localSheetId="1">'kol2 - Výměna stoupacích ...'!$C$4:$J$37,'kol2 - Výměna stoupacích ...'!$C$43:$J$77,'kol2 - Výměna stoupacích ...'!$C$83:$K$416</definedName>
    <definedName name="_xlnm.Print_Titles" localSheetId="1">'kol2 - Výměna stoupacích ...'!$93:$93</definedName>
    <definedName name="_xlnm.Print_Area" localSheetId="2">'Seznam figur'!$C$4:$G$19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55"/>
  <c i="2" r="J33"/>
  <c i="1" r="AX55"/>
  <c i="2" r="BI416"/>
  <c r="BH416"/>
  <c r="BG416"/>
  <c r="BE416"/>
  <c r="T416"/>
  <c r="T415"/>
  <c r="R416"/>
  <c r="R415"/>
  <c r="P416"/>
  <c r="P415"/>
  <c r="BI414"/>
  <c r="BH414"/>
  <c r="BG414"/>
  <c r="BE414"/>
  <c r="T414"/>
  <c r="T413"/>
  <c r="R414"/>
  <c r="R413"/>
  <c r="P414"/>
  <c r="P413"/>
  <c r="BI412"/>
  <c r="BH412"/>
  <c r="BG412"/>
  <c r="BE412"/>
  <c r="T412"/>
  <c r="T411"/>
  <c r="R412"/>
  <c r="R411"/>
  <c r="P412"/>
  <c r="P411"/>
  <c r="BI410"/>
  <c r="BH410"/>
  <c r="BG410"/>
  <c r="BE410"/>
  <c r="T410"/>
  <c r="T409"/>
  <c r="T408"/>
  <c r="R410"/>
  <c r="R409"/>
  <c r="R408"/>
  <c r="P410"/>
  <c r="P409"/>
  <c r="P408"/>
  <c r="BI401"/>
  <c r="BH401"/>
  <c r="BG401"/>
  <c r="BE401"/>
  <c r="T401"/>
  <c r="R401"/>
  <c r="P401"/>
  <c r="BI400"/>
  <c r="BH400"/>
  <c r="BG400"/>
  <c r="BE400"/>
  <c r="T400"/>
  <c r="R400"/>
  <c r="P400"/>
  <c r="BI397"/>
  <c r="BH397"/>
  <c r="BG397"/>
  <c r="BE397"/>
  <c r="T397"/>
  <c r="R397"/>
  <c r="P397"/>
  <c r="BI395"/>
  <c r="BH395"/>
  <c r="BG395"/>
  <c r="BE395"/>
  <c r="T395"/>
  <c r="R395"/>
  <c r="P395"/>
  <c r="BI390"/>
  <c r="BH390"/>
  <c r="BG390"/>
  <c r="BE390"/>
  <c r="T390"/>
  <c r="R390"/>
  <c r="P390"/>
  <c r="BI388"/>
  <c r="BH388"/>
  <c r="BG388"/>
  <c r="BE388"/>
  <c r="T388"/>
  <c r="R388"/>
  <c r="P388"/>
  <c r="BI384"/>
  <c r="BH384"/>
  <c r="BG384"/>
  <c r="BE384"/>
  <c r="T384"/>
  <c r="R384"/>
  <c r="P384"/>
  <c r="BI380"/>
  <c r="BH380"/>
  <c r="BG380"/>
  <c r="BE380"/>
  <c r="T380"/>
  <c r="R380"/>
  <c r="P380"/>
  <c r="BI378"/>
  <c r="BH378"/>
  <c r="BG378"/>
  <c r="BE378"/>
  <c r="T378"/>
  <c r="R378"/>
  <c r="P378"/>
  <c r="BI374"/>
  <c r="BH374"/>
  <c r="BG374"/>
  <c r="BE374"/>
  <c r="T374"/>
  <c r="R374"/>
  <c r="P374"/>
  <c r="BI370"/>
  <c r="BH370"/>
  <c r="BG370"/>
  <c r="BE370"/>
  <c r="T370"/>
  <c r="R370"/>
  <c r="P370"/>
  <c r="BI364"/>
  <c r="BH364"/>
  <c r="BG364"/>
  <c r="BE364"/>
  <c r="T364"/>
  <c r="T363"/>
  <c r="R364"/>
  <c r="R363"/>
  <c r="P364"/>
  <c r="P363"/>
  <c r="BI362"/>
  <c r="BH362"/>
  <c r="BG362"/>
  <c r="BE362"/>
  <c r="T362"/>
  <c r="R362"/>
  <c r="P362"/>
  <c r="BI361"/>
  <c r="BH361"/>
  <c r="BG361"/>
  <c r="BE361"/>
  <c r="T361"/>
  <c r="R361"/>
  <c r="P361"/>
  <c r="BI357"/>
  <c r="BH357"/>
  <c r="BG357"/>
  <c r="BE357"/>
  <c r="T357"/>
  <c r="R357"/>
  <c r="P357"/>
  <c r="BI352"/>
  <c r="BH352"/>
  <c r="BG352"/>
  <c r="BE352"/>
  <c r="T352"/>
  <c r="R352"/>
  <c r="P352"/>
  <c r="BI348"/>
  <c r="BH348"/>
  <c r="BG348"/>
  <c r="BE348"/>
  <c r="T348"/>
  <c r="R348"/>
  <c r="P348"/>
  <c r="BI343"/>
  <c r="BH343"/>
  <c r="BG343"/>
  <c r="BE343"/>
  <c r="T343"/>
  <c r="R343"/>
  <c r="P343"/>
  <c r="BI339"/>
  <c r="BH339"/>
  <c r="BG339"/>
  <c r="BE339"/>
  <c r="T339"/>
  <c r="R339"/>
  <c r="P339"/>
  <c r="BI337"/>
  <c r="BH337"/>
  <c r="BG337"/>
  <c r="BE337"/>
  <c r="T337"/>
  <c r="R337"/>
  <c r="P337"/>
  <c r="BI333"/>
  <c r="BH333"/>
  <c r="BG333"/>
  <c r="BE333"/>
  <c r="T333"/>
  <c r="R333"/>
  <c r="P333"/>
  <c r="BI328"/>
  <c r="BH328"/>
  <c r="BG328"/>
  <c r="BE328"/>
  <c r="T328"/>
  <c r="R328"/>
  <c r="P328"/>
  <c r="BI324"/>
  <c r="BH324"/>
  <c r="BG324"/>
  <c r="BE324"/>
  <c r="T324"/>
  <c r="R324"/>
  <c r="P324"/>
  <c r="BI322"/>
  <c r="BH322"/>
  <c r="BG322"/>
  <c r="BE322"/>
  <c r="T322"/>
  <c r="R322"/>
  <c r="P322"/>
  <c r="BI321"/>
  <c r="BH321"/>
  <c r="BG321"/>
  <c r="BE321"/>
  <c r="T321"/>
  <c r="R321"/>
  <c r="P321"/>
  <c r="BI317"/>
  <c r="BH317"/>
  <c r="BG317"/>
  <c r="BE317"/>
  <c r="T317"/>
  <c r="R317"/>
  <c r="P317"/>
  <c r="BI313"/>
  <c r="BH313"/>
  <c r="BG313"/>
  <c r="BE313"/>
  <c r="T313"/>
  <c r="R313"/>
  <c r="P313"/>
  <c r="BI311"/>
  <c r="BH311"/>
  <c r="BG311"/>
  <c r="BE311"/>
  <c r="T311"/>
  <c r="R311"/>
  <c r="P311"/>
  <c r="BI309"/>
  <c r="BH309"/>
  <c r="BG309"/>
  <c r="BE309"/>
  <c r="T309"/>
  <c r="R309"/>
  <c r="P309"/>
  <c r="BI308"/>
  <c r="BH308"/>
  <c r="BG308"/>
  <c r="BE308"/>
  <c r="T308"/>
  <c r="R308"/>
  <c r="P308"/>
  <c r="BI302"/>
  <c r="BH302"/>
  <c r="BG302"/>
  <c r="BE302"/>
  <c r="T302"/>
  <c r="R302"/>
  <c r="P302"/>
  <c r="BI296"/>
  <c r="BH296"/>
  <c r="BG296"/>
  <c r="BE296"/>
  <c r="T296"/>
  <c r="R296"/>
  <c r="P296"/>
  <c r="BI294"/>
  <c r="BH294"/>
  <c r="BG294"/>
  <c r="BE294"/>
  <c r="T294"/>
  <c r="R294"/>
  <c r="P294"/>
  <c r="BI292"/>
  <c r="BH292"/>
  <c r="BG292"/>
  <c r="BE292"/>
  <c r="T292"/>
  <c r="R292"/>
  <c r="P292"/>
  <c r="BI288"/>
  <c r="BH288"/>
  <c r="BG288"/>
  <c r="BE288"/>
  <c r="T288"/>
  <c r="R288"/>
  <c r="P288"/>
  <c r="BI284"/>
  <c r="BH284"/>
  <c r="BG284"/>
  <c r="BE284"/>
  <c r="T284"/>
  <c r="R284"/>
  <c r="P284"/>
  <c r="BI280"/>
  <c r="BH280"/>
  <c r="BG280"/>
  <c r="BE280"/>
  <c r="T280"/>
  <c r="R280"/>
  <c r="P280"/>
  <c r="BI276"/>
  <c r="BH276"/>
  <c r="BG276"/>
  <c r="BE276"/>
  <c r="T276"/>
  <c r="R276"/>
  <c r="P276"/>
  <c r="BI272"/>
  <c r="BH272"/>
  <c r="BG272"/>
  <c r="BE272"/>
  <c r="T272"/>
  <c r="R272"/>
  <c r="P272"/>
  <c r="BI268"/>
  <c r="BH268"/>
  <c r="BG268"/>
  <c r="BE268"/>
  <c r="T268"/>
  <c r="R268"/>
  <c r="P268"/>
  <c r="BI262"/>
  <c r="BH262"/>
  <c r="BG262"/>
  <c r="BE262"/>
  <c r="T262"/>
  <c r="R262"/>
  <c r="P262"/>
  <c r="BI256"/>
  <c r="BH256"/>
  <c r="BG256"/>
  <c r="BE256"/>
  <c r="T256"/>
  <c r="R256"/>
  <c r="P256"/>
  <c r="BI252"/>
  <c r="BH252"/>
  <c r="BG252"/>
  <c r="BE252"/>
  <c r="T252"/>
  <c r="R252"/>
  <c r="P252"/>
  <c r="BI248"/>
  <c r="BH248"/>
  <c r="BG248"/>
  <c r="BE248"/>
  <c r="T248"/>
  <c r="R248"/>
  <c r="P248"/>
  <c r="BI244"/>
  <c r="BH244"/>
  <c r="BG244"/>
  <c r="BE244"/>
  <c r="T244"/>
  <c r="R244"/>
  <c r="P244"/>
  <c r="BI240"/>
  <c r="BH240"/>
  <c r="BG240"/>
  <c r="BE240"/>
  <c r="T240"/>
  <c r="R240"/>
  <c r="P240"/>
  <c r="BI236"/>
  <c r="BH236"/>
  <c r="BG236"/>
  <c r="BE236"/>
  <c r="T236"/>
  <c r="R236"/>
  <c r="P236"/>
  <c r="BI230"/>
  <c r="BH230"/>
  <c r="BG230"/>
  <c r="BE230"/>
  <c r="T230"/>
  <c r="R230"/>
  <c r="P230"/>
  <c r="BI226"/>
  <c r="BH226"/>
  <c r="BG226"/>
  <c r="BE226"/>
  <c r="T226"/>
  <c r="R226"/>
  <c r="P226"/>
  <c r="BI220"/>
  <c r="BH220"/>
  <c r="BG220"/>
  <c r="BE220"/>
  <c r="T220"/>
  <c r="R220"/>
  <c r="P220"/>
  <c r="BI214"/>
  <c r="BH214"/>
  <c r="BG214"/>
  <c r="BE214"/>
  <c r="T214"/>
  <c r="R214"/>
  <c r="P214"/>
  <c r="BI210"/>
  <c r="BH210"/>
  <c r="BG210"/>
  <c r="BE210"/>
  <c r="T210"/>
  <c r="R210"/>
  <c r="P210"/>
  <c r="BI204"/>
  <c r="BH204"/>
  <c r="BG204"/>
  <c r="BE204"/>
  <c r="T204"/>
  <c r="R204"/>
  <c r="P204"/>
  <c r="BI200"/>
  <c r="BH200"/>
  <c r="BG200"/>
  <c r="BE200"/>
  <c r="T200"/>
  <c r="R200"/>
  <c r="P200"/>
  <c r="BI196"/>
  <c r="BH196"/>
  <c r="BG196"/>
  <c r="BE196"/>
  <c r="T196"/>
  <c r="R196"/>
  <c r="P196"/>
  <c r="BI192"/>
  <c r="BH192"/>
  <c r="BG192"/>
  <c r="BE192"/>
  <c r="T192"/>
  <c r="R192"/>
  <c r="P192"/>
  <c r="BI188"/>
  <c r="BH188"/>
  <c r="BG188"/>
  <c r="BE188"/>
  <c r="T188"/>
  <c r="R188"/>
  <c r="P188"/>
  <c r="BI184"/>
  <c r="BH184"/>
  <c r="BG184"/>
  <c r="BE184"/>
  <c r="T184"/>
  <c r="R184"/>
  <c r="P184"/>
  <c r="BI180"/>
  <c r="BH180"/>
  <c r="BG180"/>
  <c r="BE180"/>
  <c r="T180"/>
  <c r="R180"/>
  <c r="P180"/>
  <c r="BI174"/>
  <c r="BH174"/>
  <c r="BG174"/>
  <c r="BE174"/>
  <c r="T174"/>
  <c r="R174"/>
  <c r="P174"/>
  <c r="BI170"/>
  <c r="BH170"/>
  <c r="BG170"/>
  <c r="BE170"/>
  <c r="T170"/>
  <c r="R170"/>
  <c r="P170"/>
  <c r="BI164"/>
  <c r="BH164"/>
  <c r="BG164"/>
  <c r="BE164"/>
  <c r="T164"/>
  <c r="R164"/>
  <c r="P164"/>
  <c r="BI160"/>
  <c r="BH160"/>
  <c r="BG160"/>
  <c r="BE160"/>
  <c r="T160"/>
  <c r="R160"/>
  <c r="P160"/>
  <c r="BI156"/>
  <c r="BH156"/>
  <c r="BG156"/>
  <c r="BE156"/>
  <c r="T156"/>
  <c r="R156"/>
  <c r="P156"/>
  <c r="BI150"/>
  <c r="BH150"/>
  <c r="BG150"/>
  <c r="BE150"/>
  <c r="T150"/>
  <c r="R150"/>
  <c r="P150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37"/>
  <c r="BH137"/>
  <c r="BG137"/>
  <c r="BE137"/>
  <c r="T137"/>
  <c r="R137"/>
  <c r="P137"/>
  <c r="BI133"/>
  <c r="BH133"/>
  <c r="BG133"/>
  <c r="BE133"/>
  <c r="T133"/>
  <c r="R133"/>
  <c r="P133"/>
  <c r="BI129"/>
  <c r="BH129"/>
  <c r="BG129"/>
  <c r="BE129"/>
  <c r="T129"/>
  <c r="R129"/>
  <c r="P129"/>
  <c r="BI125"/>
  <c r="BH125"/>
  <c r="BG125"/>
  <c r="BE125"/>
  <c r="T125"/>
  <c r="R125"/>
  <c r="P125"/>
  <c r="BI122"/>
  <c r="BH122"/>
  <c r="BG122"/>
  <c r="BE122"/>
  <c r="T122"/>
  <c r="R122"/>
  <c r="P122"/>
  <c r="BI118"/>
  <c r="BH118"/>
  <c r="BG118"/>
  <c r="BE118"/>
  <c r="T118"/>
  <c r="R118"/>
  <c r="P118"/>
  <c r="BI114"/>
  <c r="BH114"/>
  <c r="BG114"/>
  <c r="BE114"/>
  <c r="T114"/>
  <c r="R114"/>
  <c r="P114"/>
  <c r="BI111"/>
  <c r="BH111"/>
  <c r="BG111"/>
  <c r="BE111"/>
  <c r="T111"/>
  <c r="T110"/>
  <c r="R111"/>
  <c r="R110"/>
  <c r="P111"/>
  <c r="P110"/>
  <c r="BI109"/>
  <c r="BH109"/>
  <c r="BG109"/>
  <c r="BE109"/>
  <c r="T109"/>
  <c r="R109"/>
  <c r="P109"/>
  <c r="BI108"/>
  <c r="BH108"/>
  <c r="BG108"/>
  <c r="BE108"/>
  <c r="T108"/>
  <c r="R108"/>
  <c r="P108"/>
  <c r="BI106"/>
  <c r="BH106"/>
  <c r="BG106"/>
  <c r="BE106"/>
  <c r="T106"/>
  <c r="R106"/>
  <c r="P106"/>
  <c r="BI105"/>
  <c r="BH105"/>
  <c r="BG105"/>
  <c r="BE105"/>
  <c r="T105"/>
  <c r="R105"/>
  <c r="P105"/>
  <c r="BI104"/>
  <c r="BH104"/>
  <c r="BG104"/>
  <c r="BE104"/>
  <c r="T104"/>
  <c r="R104"/>
  <c r="P104"/>
  <c r="BI97"/>
  <c r="BH97"/>
  <c r="BG97"/>
  <c r="BE97"/>
  <c r="T97"/>
  <c r="R97"/>
  <c r="P97"/>
  <c r="J91"/>
  <c r="J90"/>
  <c r="F90"/>
  <c r="F88"/>
  <c r="E86"/>
  <c r="J51"/>
  <c r="J50"/>
  <c r="F50"/>
  <c r="F48"/>
  <c r="E46"/>
  <c r="J16"/>
  <c r="E16"/>
  <c r="F91"/>
  <c r="J15"/>
  <c r="J10"/>
  <c r="J88"/>
  <c i="1" r="L50"/>
  <c r="AM50"/>
  <c r="AM49"/>
  <c r="L49"/>
  <c r="AM47"/>
  <c r="L47"/>
  <c r="L45"/>
  <c r="L44"/>
  <c i="2" r="BK397"/>
  <c r="BK317"/>
  <c r="BK244"/>
  <c r="BK226"/>
  <c r="J196"/>
  <c r="BK122"/>
  <c r="BK105"/>
  <c r="BK380"/>
  <c r="BK362"/>
  <c r="J317"/>
  <c r="J280"/>
  <c r="J244"/>
  <c r="BK220"/>
  <c r="J174"/>
  <c r="J142"/>
  <c r="J122"/>
  <c r="BK108"/>
  <c r="J412"/>
  <c r="BK390"/>
  <c r="BK388"/>
  <c r="J361"/>
  <c r="BK348"/>
  <c r="J337"/>
  <c r="J324"/>
  <c r="J302"/>
  <c r="BK292"/>
  <c r="J268"/>
  <c r="BK240"/>
  <c r="J210"/>
  <c r="J188"/>
  <c r="BK156"/>
  <c r="BK125"/>
  <c r="BK104"/>
  <c r="BK410"/>
  <c r="J390"/>
  <c r="BK370"/>
  <c r="J321"/>
  <c r="BK309"/>
  <c r="J292"/>
  <c r="BK284"/>
  <c r="BK262"/>
  <c r="J252"/>
  <c r="BK210"/>
  <c r="BK174"/>
  <c r="J156"/>
  <c r="J137"/>
  <c r="J118"/>
  <c r="J104"/>
  <c r="J410"/>
  <c r="J395"/>
  <c r="J370"/>
  <c r="J339"/>
  <c r="BK324"/>
  <c r="BK311"/>
  <c r="BK248"/>
  <c r="J220"/>
  <c r="BK192"/>
  <c r="J125"/>
  <c r="BK109"/>
  <c r="J97"/>
  <c r="BK374"/>
  <c r="J348"/>
  <c r="J309"/>
  <c r="BK252"/>
  <c r="J226"/>
  <c r="J180"/>
  <c r="J150"/>
  <c r="BK137"/>
  <c r="J114"/>
  <c r="J416"/>
  <c r="J400"/>
  <c r="J362"/>
  <c r="J352"/>
  <c r="BK339"/>
  <c r="J328"/>
  <c r="BK321"/>
  <c r="BK308"/>
  <c r="J294"/>
  <c r="J284"/>
  <c r="BK236"/>
  <c r="J192"/>
  <c r="BK180"/>
  <c r="J164"/>
  <c r="BK142"/>
  <c r="BK106"/>
  <c r="BK412"/>
  <c r="J397"/>
  <c r="J378"/>
  <c r="J357"/>
  <c r="J311"/>
  <c r="BK302"/>
  <c r="BK288"/>
  <c r="BK276"/>
  <c r="J256"/>
  <c r="J236"/>
  <c r="J200"/>
  <c r="BK164"/>
  <c r="BK144"/>
  <c r="BK133"/>
  <c r="BK111"/>
  <c r="BK97"/>
  <c r="BK400"/>
  <c r="J374"/>
  <c r="BK352"/>
  <c r="BK333"/>
  <c r="BK272"/>
  <c r="J230"/>
  <c r="BK214"/>
  <c r="BK170"/>
  <c r="BK114"/>
  <c r="J388"/>
  <c r="BK364"/>
  <c r="BK328"/>
  <c r="J308"/>
  <c r="J272"/>
  <c r="BK230"/>
  <c r="BK196"/>
  <c r="BK160"/>
  <c r="BK141"/>
  <c r="J129"/>
  <c r="J109"/>
  <c r="J414"/>
  <c r="BK395"/>
  <c r="J384"/>
  <c r="BK357"/>
  <c r="BK343"/>
  <c r="J333"/>
  <c r="BK322"/>
  <c r="J313"/>
  <c r="J296"/>
  <c r="J276"/>
  <c r="J262"/>
  <c r="J204"/>
  <c r="BK184"/>
  <c r="BK150"/>
  <c r="J111"/>
  <c r="BK416"/>
  <c r="J401"/>
  <c r="BK384"/>
  <c r="J364"/>
  <c r="J343"/>
  <c r="BK294"/>
  <c r="J288"/>
  <c r="BK280"/>
  <c r="BK256"/>
  <c r="J214"/>
  <c r="BK188"/>
  <c r="J160"/>
  <c r="J141"/>
  <c r="BK129"/>
  <c r="J105"/>
  <c r="BK414"/>
  <c r="BK401"/>
  <c r="J380"/>
  <c r="BK361"/>
  <c r="BK337"/>
  <c r="BK313"/>
  <c r="BK268"/>
  <c r="J240"/>
  <c r="BK200"/>
  <c r="J184"/>
  <c r="J108"/>
  <c i="1" r="AS54"/>
  <c i="2" r="BK378"/>
  <c r="J322"/>
  <c r="BK296"/>
  <c r="J248"/>
  <c r="BK204"/>
  <c r="J170"/>
  <c r="J144"/>
  <c r="J133"/>
  <c r="BK118"/>
  <c r="J106"/>
  <c l="1" r="P143"/>
  <c r="BK103"/>
  <c r="J103"/>
  <c r="J58"/>
  <c r="T103"/>
  <c r="T96"/>
  <c r="T95"/>
  <c r="R113"/>
  <c r="BK143"/>
  <c r="J143"/>
  <c r="J62"/>
  <c r="T143"/>
  <c r="BK310"/>
  <c r="J310"/>
  <c r="J63"/>
  <c r="P310"/>
  <c r="R310"/>
  <c r="T310"/>
  <c r="BK323"/>
  <c r="J323"/>
  <c r="J64"/>
  <c r="P323"/>
  <c r="R323"/>
  <c r="T323"/>
  <c r="BK332"/>
  <c r="J332"/>
  <c r="J65"/>
  <c r="P332"/>
  <c r="R332"/>
  <c r="T332"/>
  <c r="BK338"/>
  <c r="J338"/>
  <c r="J66"/>
  <c r="P338"/>
  <c r="R338"/>
  <c r="T338"/>
  <c r="BK347"/>
  <c r="J347"/>
  <c r="J67"/>
  <c r="P347"/>
  <c r="R347"/>
  <c r="T347"/>
  <c r="BK369"/>
  <c r="J369"/>
  <c r="J69"/>
  <c r="P369"/>
  <c r="R369"/>
  <c r="T369"/>
  <c r="BK389"/>
  <c r="J389"/>
  <c r="J70"/>
  <c r="P389"/>
  <c r="R389"/>
  <c r="T389"/>
  <c r="BK399"/>
  <c r="J399"/>
  <c r="J71"/>
  <c r="P399"/>
  <c r="T399"/>
  <c r="P103"/>
  <c r="P96"/>
  <c r="P95"/>
  <c r="R103"/>
  <c r="R96"/>
  <c r="R95"/>
  <c r="BK113"/>
  <c r="J113"/>
  <c r="J61"/>
  <c r="P113"/>
  <c r="P112"/>
  <c r="T113"/>
  <c r="T112"/>
  <c r="R143"/>
  <c r="R399"/>
  <c r="J48"/>
  <c r="BF104"/>
  <c r="BF118"/>
  <c r="BF122"/>
  <c r="BF129"/>
  <c r="BF133"/>
  <c r="BF141"/>
  <c r="BF144"/>
  <c r="BF164"/>
  <c r="BF170"/>
  <c r="BF244"/>
  <c r="BF262"/>
  <c r="BF268"/>
  <c r="BF276"/>
  <c r="BF284"/>
  <c r="BF302"/>
  <c r="BF324"/>
  <c r="BF333"/>
  <c r="BF337"/>
  <c r="BF343"/>
  <c r="BF362"/>
  <c r="BF388"/>
  <c r="BF410"/>
  <c r="BF412"/>
  <c r="BF106"/>
  <c r="BF108"/>
  <c r="BF109"/>
  <c r="BF142"/>
  <c r="BF160"/>
  <c r="BF214"/>
  <c r="BF220"/>
  <c r="BF226"/>
  <c r="BF236"/>
  <c r="BF240"/>
  <c r="BF252"/>
  <c r="BF288"/>
  <c r="BF292"/>
  <c r="BF294"/>
  <c r="BF348"/>
  <c r="BF357"/>
  <c r="BF364"/>
  <c r="BF370"/>
  <c r="BF390"/>
  <c r="BF395"/>
  <c r="F51"/>
  <c r="BF97"/>
  <c r="BF111"/>
  <c r="BF114"/>
  <c r="BF150"/>
  <c r="BF196"/>
  <c r="BF210"/>
  <c r="BF230"/>
  <c r="BF272"/>
  <c r="BF309"/>
  <c r="BF311"/>
  <c r="BF317"/>
  <c r="BF321"/>
  <c r="BF328"/>
  <c r="BF339"/>
  <c r="BF352"/>
  <c r="BF374"/>
  <c r="BF384"/>
  <c r="BF397"/>
  <c r="BF400"/>
  <c r="BF414"/>
  <c r="BF416"/>
  <c r="BK363"/>
  <c r="J363"/>
  <c r="J68"/>
  <c r="BK409"/>
  <c r="J409"/>
  <c r="J73"/>
  <c r="BF105"/>
  <c r="BF125"/>
  <c r="BF137"/>
  <c r="BF156"/>
  <c r="BF174"/>
  <c r="BF180"/>
  <c r="BF184"/>
  <c r="BF188"/>
  <c r="BF192"/>
  <c r="BF200"/>
  <c r="BF204"/>
  <c r="BF248"/>
  <c r="BF256"/>
  <c r="BF280"/>
  <c r="BF296"/>
  <c r="BF308"/>
  <c r="BF313"/>
  <c r="BF322"/>
  <c r="BF361"/>
  <c r="BF378"/>
  <c r="BF380"/>
  <c r="BF401"/>
  <c r="BK96"/>
  <c r="J96"/>
  <c r="J57"/>
  <c r="BK110"/>
  <c r="J110"/>
  <c r="J59"/>
  <c r="BK411"/>
  <c r="J411"/>
  <c r="J74"/>
  <c r="BK413"/>
  <c r="J413"/>
  <c r="J75"/>
  <c r="BK415"/>
  <c r="J415"/>
  <c r="J76"/>
  <c r="J31"/>
  <c i="1" r="AV55"/>
  <c i="2" r="F35"/>
  <c i="1" r="BD55"/>
  <c r="BD54"/>
  <c r="W33"/>
  <c i="2" r="F33"/>
  <c i="1" r="BB55"/>
  <c r="BB54"/>
  <c r="W31"/>
  <c i="2" r="F34"/>
  <c i="1" r="BC55"/>
  <c r="BC54"/>
  <c r="AY54"/>
  <c i="2" r="F31"/>
  <c i="1" r="AZ55"/>
  <c r="AZ54"/>
  <c r="W29"/>
  <c i="2" l="1" r="T94"/>
  <c r="P94"/>
  <c i="1" r="AU55"/>
  <c i="2" r="R112"/>
  <c r="R94"/>
  <c r="BK112"/>
  <c r="J112"/>
  <c r="J60"/>
  <c r="BK95"/>
  <c r="J95"/>
  <c r="J56"/>
  <c r="BK408"/>
  <c r="J408"/>
  <c r="J72"/>
  <c r="F32"/>
  <c i="1" r="BA55"/>
  <c r="BA54"/>
  <c r="W30"/>
  <c r="AU54"/>
  <c r="AX54"/>
  <c r="W32"/>
  <c r="AV54"/>
  <c r="AK29"/>
  <c i="2" r="J32"/>
  <c i="1" r="AW55"/>
  <c r="AT55"/>
  <c i="2" l="1" r="BK94"/>
  <c r="J94"/>
  <c r="J28"/>
  <c i="1" r="AG55"/>
  <c r="AG54"/>
  <c r="AK26"/>
  <c r="AW54"/>
  <c r="AK30"/>
  <c i="2" l="1" r="J37"/>
  <c r="J55"/>
  <c i="1" r="AN55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<sst xmlns="http://schemas.openxmlformats.org/spreadsheetml/2006/main">
  <si>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</si>
  <si>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</si>
  <si>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</si>
  <si>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</si>
  <si>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</si>
  <si>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{3eb2c60d-cc79-43d5-863c-ee2469da9e0a}</t>
  </si>
  <si>
    <t>0,1</t>
  </si>
  <si>
    <t>21</t>
  </si>
  <si>
    <t>0,01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</si>
  <si>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</si>
  <si>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</si>
  <si>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</si>
  <si>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</si>
  <si>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</si>
  <si>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</si>
  <si>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kol2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</si>
  <si>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</si>
  <si>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</si>
  <si>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stoupacích rozvodů vody a dešťové kanalizace BD č.p. 1144</t>
  </si>
  <si>
    <t>KSO:</t>
  </si>
  <si>
    <t/>
  </si>
  <si>
    <t>CC-CZ:</t>
  </si>
  <si>
    <t>Místo:</t>
  </si>
  <si>
    <t>Bohumín</t>
  </si>
  <si>
    <t>Datum:</t>
  </si>
  <si>
    <t>4. 2. 2021</t>
  </si>
  <si>
    <t>Zadavatel:</t>
  </si>
  <si>
    <t>IČ:</t>
  </si>
  <si>
    <t>Město Bohumín, Masarykova 158, 735 81 Bohumín</t>
  </si>
  <si>
    <t>DIČ:</t>
  </si>
  <si>
    <t>Uchazeč:</t>
  </si>
  <si>
    <t>Vyplň údaj</t>
  </si>
  <si>
    <t>Projektant:</t>
  </si>
  <si>
    <t xml:space="preserve">Ing. Jiří Kolář, Anenská 121,735 52 Bohumín  </t>
  </si>
  <si>
    <t>True</t>
  </si>
  <si>
    <t>Zpracovatel:</t>
  </si>
  <si>
    <t>Beránek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</si>
  <si>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</si>
  <si>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</si>
  <si>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</si>
  <si>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</si>
  <si>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</si>
  <si>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</si>
  <si>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</si>
  <si>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</si>
  <si>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</si>
  <si>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</si>
  <si>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</si>
  <si>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</si>
  <si>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</si>
  <si>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</si>
  <si>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</si>
  <si>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</si>
  <si>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</si>
  <si>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</si>
  <si>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</si>
  <si>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</si>
  <si>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</si>
  <si>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</si>
  <si>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</si>
  <si>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</si>
  <si>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</si>
  <si>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</si>
  <si>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</si>
  <si>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</si>
  <si>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</si>
  <si>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</si>
  <si>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</si>
  <si>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</si>
  <si>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</si>
  <si>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</si>
  <si>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</si>
  <si>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</si>
  <si>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</si>
  <si>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</si>
  <si>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</si>
  <si>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</si>
  <si>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</si>
  <si>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</si>
  <si>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</si>
  <si>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f1</t>
  </si>
  <si>
    <t>výmalby</t>
  </si>
  <si>
    <t>13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</si>
  <si>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</si>
  <si>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</si>
  <si>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</si>
  <si>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</si>
  <si>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</si>
  <si>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</si>
  <si>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</si>
  <si>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</si>
  <si>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</si>
  <si>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</si>
  <si>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</si>
  <si>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</si>
  <si>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</si>
  <si>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</si>
  <si>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</si>
  <si>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734 - Ústřední vytápění - armatury</t>
  </si>
  <si>
    <t xml:space="preserve">    751 - Vzduchotechnika</t>
  </si>
  <si>
    <t xml:space="preserve">    763 - Konstrukce suché výstavby</t>
  </si>
  <si>
    <t xml:space="preserve">    767 - Konstrukce zámečnické</t>
  </si>
  <si>
    <t xml:space="preserve">    781 - Dokončovací práce - obklady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</si>
  <si>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</si>
  <si>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</si>
  <si>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</si>
  <si>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</si>
  <si>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</si>
  <si>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</si>
  <si>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</si>
  <si>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</si>
  <si>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</si>
  <si>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</si>
  <si>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</si>
  <si>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</si>
  <si>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</si>
  <si>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</si>
  <si>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</si>
  <si>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</si>
  <si>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</si>
  <si>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</si>
  <si>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</si>
  <si>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</si>
  <si>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</si>
  <si>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</si>
  <si>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</si>
  <si>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</si>
  <si>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</si>
  <si>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</si>
  <si>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</si>
  <si>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pracovní pro objekty pozemních staveb pro zatížení do 150 kg/m2, o výšce lešeňové podlahy do 1,9 m</t>
  </si>
  <si>
    <t>m2</t>
  </si>
  <si>
    <t>CS ÚRS 2021 01</t>
  </si>
  <si>
    <t>4</t>
  </si>
  <si>
    <t>1450892768</t>
  </si>
  <si>
    <t>VV</t>
  </si>
  <si>
    <t>"dešťová kanalizace</t>
  </si>
  <si>
    <t>14,00*1,50</t>
  </si>
  <si>
    <t>"ležaté rozvody</t>
  </si>
  <si>
    <t>55*1,50</t>
  </si>
  <si>
    <t>Součet</t>
  </si>
  <si>
    <t>997</t>
  </si>
  <si>
    <t>Přesun sutě</t>
  </si>
  <si>
    <t>997013120</t>
  </si>
  <si>
    <t>Vnitrostaveništní doprava suti a vybouraných hmot vodorovně do 50 m svisle s použitím mechanizace pro budovy a haly výšky přes 30 do 36 m</t>
  </si>
  <si>
    <t>t</t>
  </si>
  <si>
    <t>3</t>
  </si>
  <si>
    <t>376065478</t>
  </si>
  <si>
    <t>997013501</t>
  </si>
  <si>
    <t>Odvoz suti a vybouraných hmot na skládku nebo meziskládku se složením, na vzdálenost do 1 km</t>
  </si>
  <si>
    <t>-331045460</t>
  </si>
  <si>
    <t>997013509</t>
  </si>
  <si>
    <t>Odvoz suti a vybouraných hmot na skládku nebo meziskládku se složením, na vzdálenost Příplatek k ceně za každý další i započatý 1 km přes 1 km</t>
  </si>
  <si>
    <t>-479085122</t>
  </si>
  <si>
    <t>4,939*8 'Přepočtené koeficientem množství</t>
  </si>
  <si>
    <t>5</t>
  </si>
  <si>
    <t>997013813</t>
  </si>
  <si>
    <t>Poplatek za uložení stavebního odpadu na skládce (skládkovné) z plastických hmot zatříděného do Katalogu odpadů pod kódem 17 02 03</t>
  </si>
  <si>
    <t>138820317</t>
  </si>
  <si>
    <t>6</t>
  </si>
  <si>
    <t>997013631</t>
  </si>
  <si>
    <t>Poplatek za uložení stavebního odpadu na skládce (skládkovné) směsného stavebního a demoličního zatříděného do Katalogu odpadů pod kódem 17 09 04</t>
  </si>
  <si>
    <t>827190859</t>
  </si>
  <si>
    <t>998</t>
  </si>
  <si>
    <t>Přesun hmot</t>
  </si>
  <si>
    <t>7</t>
  </si>
  <si>
    <t>998011005</t>
  </si>
  <si>
    <t>Přesun hmot pro budovy občanské výstavby, bydlení, výrobu a služby s nosnou svislou konstrukcí zděnou z cihel, tvárnic nebo kamene vodorovná dopravní vzdálenost do 100 m pro budovy výšky přes 36 do 45 m</t>
  </si>
  <si>
    <t>-544055128</t>
  </si>
  <si>
    <t>PSV</t>
  </si>
  <si>
    <t>Práce a dodávky PSV</t>
  </si>
  <si>
    <t>721</t>
  </si>
  <si>
    <t>Zdravotechnika - vnitřní kanalizace</t>
  </si>
  <si>
    <t>8</t>
  </si>
  <si>
    <t>721140806</t>
  </si>
  <si>
    <t>Demontáž potrubí z litinových trub odpadních nebo dešťových přes 100 do DN 200</t>
  </si>
  <si>
    <t>m</t>
  </si>
  <si>
    <t>16</t>
  </si>
  <si>
    <t>1959140369</t>
  </si>
  <si>
    <t>"viz výkaz výměr dešťová kanalizace</t>
  </si>
  <si>
    <t>14,00</t>
  </si>
  <si>
    <t>721171809</t>
  </si>
  <si>
    <t>Demontáž potrubí z novodurových trub odpadních nebo připojovacích přes 114 do D 160</t>
  </si>
  <si>
    <t>-2072158620</t>
  </si>
  <si>
    <t>98,00-14,00</t>
  </si>
  <si>
    <t>10</t>
  </si>
  <si>
    <t>721174045</t>
  </si>
  <si>
    <t>Potrubí z trub polypropylenových připojovací DN 110</t>
  </si>
  <si>
    <t>-1609042443</t>
  </si>
  <si>
    <t>0,50*72</t>
  </si>
  <si>
    <t>11</t>
  </si>
  <si>
    <t>721174056</t>
  </si>
  <si>
    <t>Potrubí z trub polypropylenových dešťové DN 125</t>
  </si>
  <si>
    <t>1286479091</t>
  </si>
  <si>
    <t>90,00</t>
  </si>
  <si>
    <t>12</t>
  </si>
  <si>
    <t>721174057</t>
  </si>
  <si>
    <t>Potrubí z trub polypropylenových dešťové DN 160</t>
  </si>
  <si>
    <t>34217351</t>
  </si>
  <si>
    <t>8,00</t>
  </si>
  <si>
    <t>721290111</t>
  </si>
  <si>
    <t>Zkouška těsnosti kanalizace v objektech vodou do DN 125</t>
  </si>
  <si>
    <t>-574761412</t>
  </si>
  <si>
    <t>90,00+36,00</t>
  </si>
  <si>
    <t>14</t>
  </si>
  <si>
    <t>721290112</t>
  </si>
  <si>
    <t>Zkouška těsnosti kanalizace v objektech vodou DN 150 nebo DN 200</t>
  </si>
  <si>
    <t>-269419406</t>
  </si>
  <si>
    <t>721290825</t>
  </si>
  <si>
    <t>Vnitrostaveništní přemístění vybouraných (demontovaných) hmot vnitřní kanalizace vodorovně do 100 m v objektech výšky přes 36 do 48 m</t>
  </si>
  <si>
    <t>-1330388302</t>
  </si>
  <si>
    <t>998721105</t>
  </si>
  <si>
    <t>Přesun hmot pro vnitřní kanalizace stanovený z hmotnosti přesunovaného materiálu vodorovná dopravní vzdálenost do 50 m v objektech výšky přes 36 do 48 m</t>
  </si>
  <si>
    <t>-1868461418</t>
  </si>
  <si>
    <t>722</t>
  </si>
  <si>
    <t>Zdravotechnika - vnitřní vodovod</t>
  </si>
  <si>
    <t>17</t>
  </si>
  <si>
    <t>722170801</t>
  </si>
  <si>
    <t>Demontáž rozvodů vody z plastů do Ø 25 mm</t>
  </si>
  <si>
    <t>-69214646</t>
  </si>
  <si>
    <t>"viz výkaz výměr stoupací potrubí</t>
  </si>
  <si>
    <t>400,00+72,00</t>
  </si>
  <si>
    <t xml:space="preserve">"viz výkaz výměr  ležaté potrubí</t>
  </si>
  <si>
    <t>40,00</t>
  </si>
  <si>
    <t>18</t>
  </si>
  <si>
    <t>722170804</t>
  </si>
  <si>
    <t>Demontáž rozvodů vody z plastů přes 25 do Ø 50 mm</t>
  </si>
  <si>
    <t>1661223324</t>
  </si>
  <si>
    <t>200,00+200,00</t>
  </si>
  <si>
    <t>80,00+15,00</t>
  </si>
  <si>
    <t>19</t>
  </si>
  <si>
    <t>722170807</t>
  </si>
  <si>
    <t>Demontáž rozvodů vody z plastů přes 50 do Ø 110 mm</t>
  </si>
  <si>
    <t>-547334914</t>
  </si>
  <si>
    <t>10,00</t>
  </si>
  <si>
    <t>20</t>
  </si>
  <si>
    <t>722174002</t>
  </si>
  <si>
    <t>Potrubí z plastových trubek z polypropylenu PPR svařovaných polyfúzně PN 16 (SDR 7,4) D 20 x 2,8</t>
  </si>
  <si>
    <t>564749477</t>
  </si>
  <si>
    <t>72,00</t>
  </si>
  <si>
    <t>722174003</t>
  </si>
  <si>
    <t>Potrubí z plastových trubek z polypropylenu PPR svařovaných polyfúzně PN 16 (SDR 7,4) D 25 x 3,5</t>
  </si>
  <si>
    <t>-522547644</t>
  </si>
  <si>
    <t>400,00</t>
  </si>
  <si>
    <t>22</t>
  </si>
  <si>
    <t>722174004</t>
  </si>
  <si>
    <t>Potrubí z plastových trubek z polypropylenu PPR svařovaných polyfúzně PN 16 (SDR 7,4) D 32 x 4,4</t>
  </si>
  <si>
    <t>-1023532351</t>
  </si>
  <si>
    <t>200,00</t>
  </si>
  <si>
    <t>23</t>
  </si>
  <si>
    <t>722174005</t>
  </si>
  <si>
    <t>Potrubí z plastových trubek z polypropylenu PPR svařovaných polyfúzně PN 16 (SDR 7,4) D 40 x 5,5</t>
  </si>
  <si>
    <t>1656303316</t>
  </si>
  <si>
    <t>80,00</t>
  </si>
  <si>
    <t>24</t>
  </si>
  <si>
    <t>722174006</t>
  </si>
  <si>
    <t>Potrubí z plastových trubek z polypropylenu PPR svařovaných polyfúzně PN 16 (SDR 7,4) D 50 x 6,9</t>
  </si>
  <si>
    <t>-1849685799</t>
  </si>
  <si>
    <t>15,00</t>
  </si>
  <si>
    <t>25</t>
  </si>
  <si>
    <t>722174007</t>
  </si>
  <si>
    <t>Potrubí z plastových trubek z polypropylenu PPR svařovaných polyfúzně PN 16 (SDR 7,4) D 63 x 8,6</t>
  </si>
  <si>
    <t>1674198792</t>
  </si>
  <si>
    <t>26</t>
  </si>
  <si>
    <t>722174073</t>
  </si>
  <si>
    <t>Potrubí z plastových trubek z polypropylenu PPR svařovaných polyfúzně kompenzační smyčky na potrubí (PPR) D 25 x 4,2</t>
  </si>
  <si>
    <t>kus</t>
  </si>
  <si>
    <t>1116133842</t>
  </si>
  <si>
    <t>27</t>
  </si>
  <si>
    <t>722174074</t>
  </si>
  <si>
    <t>Potrubí z plastových trubek z polypropylenu PPR svařovaných polyfúzně kompenzační smyčky na potrubí (PPR) D 32 x 5,4</t>
  </si>
  <si>
    <t>843904251</t>
  </si>
  <si>
    <t>28</t>
  </si>
  <si>
    <t>722174075</t>
  </si>
  <si>
    <t>Potrubí z plastových trubek z polypropylenu PPR svařovaných polyfúzně kompenzační smyčky na potrubí (PPR) D 40 x 6,7</t>
  </si>
  <si>
    <t>-1617006784</t>
  </si>
  <si>
    <t>29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</si>
  <si>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</si>
  <si>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</si>
  <si>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-1439760637</t>
  </si>
  <si>
    <t>30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</si>
  <si>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</si>
  <si>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</si>
  <si>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-1957506838</t>
  </si>
  <si>
    <t xml:space="preserve">100,00+100,00+100,00 </t>
  </si>
  <si>
    <t>31</t>
  </si>
  <si>
    <t>722181223</t>
  </si>
  <si>
    <t>Ochrana potrubí termoizolačními trubicemi z pěnového polyetylenu PE přilepenými v příčných a podélných spojích, tloušťky izolace přes 6 do 9 mm, vnitřního průměru izolace DN přes 45 do 63 mm</t>
  </si>
  <si>
    <t>-440954703</t>
  </si>
  <si>
    <t>10,00+5,00</t>
  </si>
  <si>
    <t>32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</si>
  <si>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</si>
  <si>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</si>
  <si>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2133087308</t>
  </si>
  <si>
    <t>300,00</t>
  </si>
  <si>
    <t>33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</si>
  <si>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</si>
  <si>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</si>
  <si>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-2074282495</t>
  </si>
  <si>
    <t>100,00+100,00</t>
  </si>
  <si>
    <t xml:space="preserve">40,00 </t>
  </si>
  <si>
    <t>34</t>
  </si>
  <si>
    <t>722181253</t>
  </si>
  <si>
    <t>Ochrana potrubí termoizolačními trubicemi z pěnového polyetylenu PE přilepenými v příčných a podélných spojích, tloušťky izolace přes 20 do 25 mm, vnitřního průměru izolace DN přes 45 do 63 mm</t>
  </si>
  <si>
    <t>-1926996706</t>
  </si>
  <si>
    <t>35</t>
  </si>
  <si>
    <t>722181812</t>
  </si>
  <si>
    <t>Demontáž plstěných pásů z trub do Ø 50</t>
  </si>
  <si>
    <t>-822052928</t>
  </si>
  <si>
    <t>72,00+400,00+200,00+200,00</t>
  </si>
  <si>
    <t>40,00+80,00+15,00</t>
  </si>
  <si>
    <t>36</t>
  </si>
  <si>
    <t>722181817</t>
  </si>
  <si>
    <t>Demontáž plstěných pásů z trub přes 50 do Ø 150</t>
  </si>
  <si>
    <t>651040946</t>
  </si>
  <si>
    <t>37</t>
  </si>
  <si>
    <t>722182012</t>
  </si>
  <si>
    <t>Podpůrný žlab pro potrubí průměru D 25</t>
  </si>
  <si>
    <t>1338119500</t>
  </si>
  <si>
    <t>38</t>
  </si>
  <si>
    <t>722182014</t>
  </si>
  <si>
    <t>Podpůrný žlab pro potrubí průměru D 40</t>
  </si>
  <si>
    <t>293758830</t>
  </si>
  <si>
    <t>39</t>
  </si>
  <si>
    <t>722182015</t>
  </si>
  <si>
    <t>Podpůrný žlab pro potrubí průměru D 50</t>
  </si>
  <si>
    <t>601571974</t>
  </si>
  <si>
    <t>40</t>
  </si>
  <si>
    <t>722182016</t>
  </si>
  <si>
    <t>Podpůrný žlab pro potrubí průměru D 63</t>
  </si>
  <si>
    <t>158180588</t>
  </si>
  <si>
    <t>41</t>
  </si>
  <si>
    <t>722220851</t>
  </si>
  <si>
    <t>Demontáž armatur závitových s jedním závitem do G 3/4</t>
  </si>
  <si>
    <t>133259989</t>
  </si>
  <si>
    <t>42</t>
  </si>
  <si>
    <t>722220861</t>
  </si>
  <si>
    <t>Demontáž armatur závitových se dvěma závity do G 3/4</t>
  </si>
  <si>
    <t>-599232418</t>
  </si>
  <si>
    <t>144</t>
  </si>
  <si>
    <t>12+6</t>
  </si>
  <si>
    <t>43</t>
  </si>
  <si>
    <t>722220864</t>
  </si>
  <si>
    <t>Demontáž armatur závitových se dvěma závity G 2</t>
  </si>
  <si>
    <t>10553120</t>
  </si>
  <si>
    <t>"Požární rozvod</t>
  </si>
  <si>
    <t>44</t>
  </si>
  <si>
    <t>722224115</t>
  </si>
  <si>
    <t>Armatury s jedním závitem kohouty plnicí a vypouštěcí PN 10 G 1/2"</t>
  </si>
  <si>
    <t>-689377071</t>
  </si>
  <si>
    <t>45</t>
  </si>
  <si>
    <t>722232043</t>
  </si>
  <si>
    <t>Armatury se dvěma závity kulové kohouty PN 42 do 185 °C přímé vnitřní závit G 1/2"</t>
  </si>
  <si>
    <t>-1111853974</t>
  </si>
  <si>
    <t>46</t>
  </si>
  <si>
    <t>722232045</t>
  </si>
  <si>
    <t>Armatury se dvěma závity kulové kohouty PN 42 do 185 °C přímé vnitřní závit G 1"</t>
  </si>
  <si>
    <t>1910996534</t>
  </si>
  <si>
    <t>47</t>
  </si>
  <si>
    <t>722232046</t>
  </si>
  <si>
    <t>Armatury se dvěma závity kulové kohouty PN 42 do 185 °C přímé vnitřní závit G 5/4"</t>
  </si>
  <si>
    <t>201753654</t>
  </si>
  <si>
    <t>48</t>
  </si>
  <si>
    <t>722250102</t>
  </si>
  <si>
    <t>Požární příslušenství a armatury hydrantové ventily s hadicovou přípojkou C 52</t>
  </si>
  <si>
    <t>1617475161</t>
  </si>
  <si>
    <t xml:space="preserve">"viz výkaz výměr  požární rozvod</t>
  </si>
  <si>
    <t>49</t>
  </si>
  <si>
    <t>722260812</t>
  </si>
  <si>
    <t>Demontáž vodoměrů závitových G 3/4</t>
  </si>
  <si>
    <t>174523162</t>
  </si>
  <si>
    <t>72*2</t>
  </si>
  <si>
    <t>50</t>
  </si>
  <si>
    <t>722260922</t>
  </si>
  <si>
    <t>Oprava vodoměrů zpětná montáž vodoměrů závitových do potrubí z trubek ocelových G 3/4</t>
  </si>
  <si>
    <t>223399206</t>
  </si>
  <si>
    <t>51</t>
  </si>
  <si>
    <t>722290226</t>
  </si>
  <si>
    <t>Zkoušky, proplach a desinfekce vodovodního potrubí zkoušky těsnosti vodovodního potrubí závitového do DN 50</t>
  </si>
  <si>
    <t>1800822251</t>
  </si>
  <si>
    <t>200,00+200,00+400,00+72,00</t>
  </si>
  <si>
    <t>10,00+15,00+80,00+40,00</t>
  </si>
  <si>
    <t>52</t>
  </si>
  <si>
    <t>722290234</t>
  </si>
  <si>
    <t>Zkoušky, proplach a desinfekce vodovodního potrubí proplach a desinfekce vodovodního potrubí do DN 80</t>
  </si>
  <si>
    <t>-651791058</t>
  </si>
  <si>
    <t>53</t>
  </si>
  <si>
    <t>722290825</t>
  </si>
  <si>
    <t>Vnitrostaveništní přemístění vybouraných (demontovaných) hmot vnitřní vodovod vodorovně do 100 m v objektech výšky přes 36 do 48 m</t>
  </si>
  <si>
    <t>-1855567704</t>
  </si>
  <si>
    <t>54</t>
  </si>
  <si>
    <t>998722105</t>
  </si>
  <si>
    <t>Přesun hmot pro vnitřní vodovod stanovený z hmotnosti přesunovaného materiálu vodorovná dopravní vzdálenost do 50 m v objektech výšky přes 36 do 48 m</t>
  </si>
  <si>
    <t>-578168928</t>
  </si>
  <si>
    <t>725</t>
  </si>
  <si>
    <t>Zdravotechnika - zařizovací předměty</t>
  </si>
  <si>
    <t>55</t>
  </si>
  <si>
    <t>725110814</t>
  </si>
  <si>
    <t>Demontáž klozetů odsávacích nebo kombinačních</t>
  </si>
  <si>
    <t>soubor</t>
  </si>
  <si>
    <t>-1349960367</t>
  </si>
  <si>
    <t>72</t>
  </si>
  <si>
    <t>56</t>
  </si>
  <si>
    <t>725111936</t>
  </si>
  <si>
    <t>Opravy zařízení záchodů nádrží odmontování nebo zpětná montáž krycích dvířek a desky WC</t>
  </si>
  <si>
    <t>951330464</t>
  </si>
  <si>
    <t>2*72</t>
  </si>
  <si>
    <t>Mezisoučet byty</t>
  </si>
  <si>
    <t>57</t>
  </si>
  <si>
    <t>725114912</t>
  </si>
  <si>
    <t>Opravy zařízení záchodů výměna ostatní práce zpětná montáž klozetové mísy s montáží sedátka a utěsněním přívodu vody</t>
  </si>
  <si>
    <t>1618106487</t>
  </si>
  <si>
    <t>58</t>
  </si>
  <si>
    <t>725590812</t>
  </si>
  <si>
    <t>Vnitrostaveništní přemístění vybouraných (demontovaných) hmot zařizovacích předmětů vodorovně do 100 m v objektech výšky přes 6 do 12 m</t>
  </si>
  <si>
    <t>516078835</t>
  </si>
  <si>
    <t>59</t>
  </si>
  <si>
    <t>998725105</t>
  </si>
  <si>
    <t>Přesun hmot pro zařizovací předměty stanovený z hmotnosti přesunovaného materiálu vodorovná dopravní vzdálenost do 50 m v objektech výšky přes 36 do 48 m</t>
  </si>
  <si>
    <t>-45339726</t>
  </si>
  <si>
    <t>727</t>
  </si>
  <si>
    <t>Zdravotechnika - požární ochrana</t>
  </si>
  <si>
    <t>60</t>
  </si>
  <si>
    <t>727120000R</t>
  </si>
  <si>
    <t>Protipožární flexibilní mažeta EI90</t>
  </si>
  <si>
    <t>-197447924</t>
  </si>
  <si>
    <t>30,00</t>
  </si>
  <si>
    <t>61</t>
  </si>
  <si>
    <t>727121108</t>
  </si>
  <si>
    <t>Protipožární ochranné manžety z jedné strany dělící konstrukce požární odolnost EI 90 D 125</t>
  </si>
  <si>
    <t>655967285</t>
  </si>
  <si>
    <t>734</t>
  </si>
  <si>
    <t>Ústřední vytápění - armatury</t>
  </si>
  <si>
    <t>62</t>
  </si>
  <si>
    <t>734211120</t>
  </si>
  <si>
    <t>Ventily odvzdušňovací závitové automatické PN 14 do 120°C G 1/2</t>
  </si>
  <si>
    <t>390398348</t>
  </si>
  <si>
    <t>63</t>
  </si>
  <si>
    <t>998734105</t>
  </si>
  <si>
    <t>Přesun hmot pro armatury stanovený z hmotnosti přesunovaného materiálu vodorovná dopravní vzdálenost do 50 m v objektech výšky přes 36 do 48 m</t>
  </si>
  <si>
    <t>-723763505</t>
  </si>
  <si>
    <t>751</t>
  </si>
  <si>
    <t>Vzduchotechnika</t>
  </si>
  <si>
    <t>64</t>
  </si>
  <si>
    <t>751111012</t>
  </si>
  <si>
    <t>Montáž ventilátoru axiálního nízkotlakého nástěnného základního, průměru přes 100 do 200 mm</t>
  </si>
  <si>
    <t>-1099518997</t>
  </si>
  <si>
    <t>"přístup k bytovým jádrům</t>
  </si>
  <si>
    <t>65</t>
  </si>
  <si>
    <t>751111811</t>
  </si>
  <si>
    <t>Demontáž ventilátoru axiálního nízkotlakého kruhové potrubí, průměru do 200 mm</t>
  </si>
  <si>
    <t>-702580891</t>
  </si>
  <si>
    <t>763</t>
  </si>
  <si>
    <t>Konstrukce suché výstavby</t>
  </si>
  <si>
    <t>66</t>
  </si>
  <si>
    <t>763121411</t>
  </si>
  <si>
    <t>Stěna předsazená ze sádrokartonových desek s nosnou konstrukcí z ocelových profilů CW, UW jednoduše opláštěná deskou standardní A tl. 12,5 mm bez izolace, EI 15, stěna tl. 62,5 mm, profil 50</t>
  </si>
  <si>
    <t>-618918972</t>
  </si>
  <si>
    <t>2,52*72</t>
  </si>
  <si>
    <t>67</t>
  </si>
  <si>
    <t>763164531</t>
  </si>
  <si>
    <t>Obklad konstrukcí sádrokartonovými deskami včetně ochranných úhelníků ve tvaru L rozvinuté šíře přes 0,4 do 0,8 m, opláštěný deskou standardní A, tl. 12,5 mm</t>
  </si>
  <si>
    <t>1077812181</t>
  </si>
  <si>
    <t>"zákryt</t>
  </si>
  <si>
    <t>2,70*26</t>
  </si>
  <si>
    <t>68</t>
  </si>
  <si>
    <t>763172325</t>
  </si>
  <si>
    <t>Montáž dvířek pro konstrukce ze sádrokartonových desek revizních jednoplášťových pro příčky a předsazené stěny velikost (šxv) 600 x 600 mm</t>
  </si>
  <si>
    <t>1873939854</t>
  </si>
  <si>
    <t>69</t>
  </si>
  <si>
    <t>M</t>
  </si>
  <si>
    <t>61100000</t>
  </si>
  <si>
    <t>dřevěná dvoukřídlá dvířka 600x600 lakovaná</t>
  </si>
  <si>
    <t>-1253055411</t>
  </si>
  <si>
    <t>70</t>
  </si>
  <si>
    <t>998763102</t>
  </si>
  <si>
    <t>Přesun hmot pro dřevostavby stanovený z hmotnosti přesunovaného materiálu vodorovná dopravní vzdálenost do 50 m v objektech výšky přes 12 do 24 m</t>
  </si>
  <si>
    <t>1949922769</t>
  </si>
  <si>
    <t>767</t>
  </si>
  <si>
    <t>Konstrukce zámečnické</t>
  </si>
  <si>
    <t>71</t>
  </si>
  <si>
    <t>767996801</t>
  </si>
  <si>
    <t>Demontáž ostatních zámečnických konstrukcí o hmotnosti jednotlivých dílů rozebráním do 50 kg</t>
  </si>
  <si>
    <t>kg</t>
  </si>
  <si>
    <t>688928393</t>
  </si>
  <si>
    <t>8,00*26</t>
  </si>
  <si>
    <t>781</t>
  </si>
  <si>
    <t>Dokončovací práce - obklady</t>
  </si>
  <si>
    <t>781121011</t>
  </si>
  <si>
    <t>Příprava podkladu před provedením obkladu nátěr penetrační na stěnu</t>
  </si>
  <si>
    <t>-213887039</t>
  </si>
  <si>
    <t>73</t>
  </si>
  <si>
    <t>781474115</t>
  </si>
  <si>
    <t>Montáž obkladů vnitřních stěn z dlaždic keramických lepených flexibilním lepidlem maloformátových hladkých přes 22 do 25 ks/m2</t>
  </si>
  <si>
    <t>-996513881</t>
  </si>
  <si>
    <t>74</t>
  </si>
  <si>
    <t>59761039</t>
  </si>
  <si>
    <t>obklad keramický hladký přes 22 do 25ks/m2</t>
  </si>
  <si>
    <t>CS ÚRS 2019 01</t>
  </si>
  <si>
    <t>-251612079</t>
  </si>
  <si>
    <t>181,44*1,1 'Přepočtené koeficientem množství</t>
  </si>
  <si>
    <t>75</t>
  </si>
  <si>
    <t>781477111</t>
  </si>
  <si>
    <t>Montáž obkladů vnitřních stěn z dlaždic keramických Příplatek k cenám za plochu do 10 m2 jednotlivě</t>
  </si>
  <si>
    <t>-120870043</t>
  </si>
  <si>
    <t>76</t>
  </si>
  <si>
    <t>781477112</t>
  </si>
  <si>
    <t>Montáž obkladů vnitřních stěn z dlaždic keramických Příplatek k cenám za obklady v omezeném prostoru</t>
  </si>
  <si>
    <t>1371794890</t>
  </si>
  <si>
    <t>77</t>
  </si>
  <si>
    <t>998781104</t>
  </si>
  <si>
    <t>Přesun hmot pro obklady keramické stanovený z hmotnosti přesunovaného materiálu vodorovná dopravní vzdálenost do 50 m v objektech výšky přes 24 do 36 m</t>
  </si>
  <si>
    <t>-1843801863</t>
  </si>
  <si>
    <t>784</t>
  </si>
  <si>
    <t>Dokončovací práce - malby a tapety</t>
  </si>
  <si>
    <t>78</t>
  </si>
  <si>
    <t>784181101</t>
  </si>
  <si>
    <t>Penetrace podkladu jednonásobná základní akrylátová bezbarvá v místnostech výšky do 3,80 m</t>
  </si>
  <si>
    <t>-800288897</t>
  </si>
  <si>
    <t>0,50*26</t>
  </si>
  <si>
    <t>79</t>
  </si>
  <si>
    <t>784211101</t>
  </si>
  <si>
    <t>Malby z malířských směsí otěruvzdorných za mokra dvojnásobné, bílé za mokra otěruvzdorné výborně v místnostech výšky do 3,80 m</t>
  </si>
  <si>
    <t>2106905399</t>
  </si>
  <si>
    <t>80</t>
  </si>
  <si>
    <t>784211141</t>
  </si>
  <si>
    <t>Malby z malířských směsí otěruvzdorných za mokra Příplatek k cenám dvojnásobných maleb za zvýšenou pracnost při provádění malého rozsahu plochy do 5 m2</t>
  </si>
  <si>
    <t>282504903</t>
  </si>
  <si>
    <t>HZS</t>
  </si>
  <si>
    <t>Hodinové zúčtovací sazby</t>
  </si>
  <si>
    <t>81</t>
  </si>
  <si>
    <t>HZS2321</t>
  </si>
  <si>
    <t>Hodinové zúčtovací sazby profesí PSV úpravy povrchů a podlahy obkladač</t>
  </si>
  <si>
    <t>hod</t>
  </si>
  <si>
    <t>512</t>
  </si>
  <si>
    <t>1296302094</t>
  </si>
  <si>
    <t>82</t>
  </si>
  <si>
    <t>00000</t>
  </si>
  <si>
    <t>materiál pro práce v HZS</t>
  </si>
  <si>
    <t>-1774089566</t>
  </si>
  <si>
    <t xml:space="preserve"> 26</t>
  </si>
  <si>
    <t>"stěny</t>
  </si>
  <si>
    <t>VRN</t>
  </si>
  <si>
    <t>Vedlejší rozpočtové náklady</t>
  </si>
  <si>
    <t>VRN1</t>
  </si>
  <si>
    <t>Průzkumné, geodetické a projektové práce</t>
  </si>
  <si>
    <t>83</t>
  </si>
  <si>
    <t>013254000</t>
  </si>
  <si>
    <t>Dokumentace skutečného provedení stavby</t>
  </si>
  <si>
    <t>1024</t>
  </si>
  <si>
    <t>-1833594263</t>
  </si>
  <si>
    <t>VRN3</t>
  </si>
  <si>
    <t>Zařízení staveniště</t>
  </si>
  <si>
    <t>84</t>
  </si>
  <si>
    <t>030001000</t>
  </si>
  <si>
    <t>344510155</t>
  </si>
  <si>
    <t>VRN4</t>
  </si>
  <si>
    <t>Inženýrská činnost</t>
  </si>
  <si>
    <t>85</t>
  </si>
  <si>
    <t>045002000</t>
  </si>
  <si>
    <t>Kompletační a koordinační činnost</t>
  </si>
  <si>
    <t>-260346087</t>
  </si>
  <si>
    <t>VRN7</t>
  </si>
  <si>
    <t>Provozní vlivy</t>
  </si>
  <si>
    <t>86</t>
  </si>
  <si>
    <t>070001000</t>
  </si>
  <si>
    <t>554287398</t>
  </si>
  <si>
    <t>SEZNAM FIGUR</t>
  </si>
  <si>
    <t>Výměra</t>
  </si>
  <si>
    <t>Použití figury:</t>
  </si>
  <si>
    <t>Základní akrylátová jednonásobná bezbarvá penetrace podkladu v místnostech výšky do 3,80 m</t>
  </si>
  <si>
    <t>Dvojnásobné bílé malby ze směsí za mokra výborně otěruvzdorných v místnostech výšky do 3,80 m</t>
  </si>
  <si>
    <t>Příplatek k cenám 2x maleb ze směsí za mokra za provádění plochy do 5 m2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</si>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</sst>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8</v>
      </c>
      <c r="BT3" s="19" t="s">
        <v>9</v>
      </c>
    </row>
    <row r="4" s="1" customFormat="1" ht="24.96" customHeight="1">
      <c r="B4" s="23"/>
      <c r="C4" s="24"/>
      <c r="D4" s="25" t="s">
        <v>10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11</v>
      </c>
      <c r="BE4" s="27" t="s">
        <v>12</v>
      </c>
      <c r="BS4" s="19" t="s">
        <v>13</v>
      </c>
    </row>
    <row r="5" s="1" customFormat="1" ht="12" customHeight="1">
      <c r="B5" s="23"/>
      <c r="C5" s="24"/>
      <c r="D5" s="28" t="s">
        <v>14</v>
      </c>
      <c r="E5" s="24"/>
      <c r="F5" s="24"/>
      <c r="G5" s="24"/>
      <c r="H5" s="24"/>
      <c r="I5" s="24"/>
      <c r="J5" s="24"/>
      <c r="K5" s="29" t="s">
        <v>15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16</v>
      </c>
      <c r="BS5" s="19" t="s">
        <v>6</v>
      </c>
    </row>
    <row r="6" s="1" customFormat="1" ht="36.96" customHeight="1">
      <c r="B6" s="23"/>
      <c r="C6" s="24"/>
      <c r="D6" s="31" t="s">
        <v>17</v>
      </c>
      <c r="E6" s="24"/>
      <c r="F6" s="24"/>
      <c r="G6" s="24"/>
      <c r="H6" s="24"/>
      <c r="I6" s="24"/>
      <c r="J6" s="24"/>
      <c r="K6" s="32" t="s">
        <v>18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19</v>
      </c>
      <c r="E7" s="24"/>
      <c r="F7" s="24"/>
      <c r="G7" s="24"/>
      <c r="H7" s="24"/>
      <c r="I7" s="24"/>
      <c r="J7" s="24"/>
      <c r="K7" s="29" t="s">
        <v>20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21</v>
      </c>
      <c r="AL7" s="24"/>
      <c r="AM7" s="24"/>
      <c r="AN7" s="29" t="s">
        <v>20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20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20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20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20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8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20</v>
      </c>
      <c r="AO19" s="24"/>
      <c r="AP19" s="24"/>
      <c r="AQ19" s="24"/>
      <c r="AR19" s="22"/>
      <c r="BE19" s="33"/>
      <c r="BS19" s="19" t="s">
        <v>8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20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14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kol2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17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Výměna stoupacích rozvodů vody a dešťové kanalizace BD č.p. 1144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Bohumín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4. 2. 2021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Bohumín, Masarykova 158, 735 81 Bohumín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 xml:space="preserve">Ing. Jiří Kolář, Anenská 121,735 52 Bohumín  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Beránek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20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72</v>
      </c>
      <c r="BT54" s="111" t="s">
        <v>73</v>
      </c>
      <c r="BV54" s="111" t="s">
        <v>74</v>
      </c>
      <c r="BW54" s="111" t="s">
        <v>5</v>
      </c>
      <c r="BX54" s="111" t="s">
        <v>75</v>
      </c>
      <c r="CL54" s="111" t="s">
        <v>20</v>
      </c>
    </row>
    <row r="55" s="7" customFormat="1" ht="24.75" customHeight="1">
      <c r="A55" s="112" t="s">
        <v>76</v>
      </c>
      <c r="B55" s="113"/>
      <c r="C55" s="114"/>
      <c r="D55" s="115" t="s">
        <v>15</v>
      </c>
      <c r="E55" s="115"/>
      <c r="F55" s="115"/>
      <c r="G55" s="115"/>
      <c r="H55" s="115"/>
      <c r="I55" s="116"/>
      <c r="J55" s="115" t="s">
        <v>18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'kol2 - Výměna stoupacích 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77</v>
      </c>
      <c r="AR55" s="119"/>
      <c r="AS55" s="120">
        <v>0</v>
      </c>
      <c r="AT55" s="121">
        <f>ROUND(SUM(AV55:AW55),2)</f>
        <v>0</v>
      </c>
      <c r="AU55" s="122">
        <f>'kol2 - Výměna stoupacích ...'!P94</f>
        <v>0</v>
      </c>
      <c r="AV55" s="121">
        <f>'kol2 - Výměna stoupacích ...'!J31</f>
        <v>0</v>
      </c>
      <c r="AW55" s="121">
        <f>'kol2 - Výměna stoupacích ...'!J32</f>
        <v>0</v>
      </c>
      <c r="AX55" s="121">
        <f>'kol2 - Výměna stoupacích ...'!J33</f>
        <v>0</v>
      </c>
      <c r="AY55" s="121">
        <f>'kol2 - Výměna stoupacích ...'!J34</f>
        <v>0</v>
      </c>
      <c r="AZ55" s="121">
        <f>'kol2 - Výměna stoupacích ...'!F31</f>
        <v>0</v>
      </c>
      <c r="BA55" s="121">
        <f>'kol2 - Výměna stoupacích ...'!F32</f>
        <v>0</v>
      </c>
      <c r="BB55" s="121">
        <f>'kol2 - Výměna stoupacích ...'!F33</f>
        <v>0</v>
      </c>
      <c r="BC55" s="121">
        <f>'kol2 - Výměna stoupacích ...'!F34</f>
        <v>0</v>
      </c>
      <c r="BD55" s="123">
        <f>'kol2 - Výměna stoupacích ...'!F35</f>
        <v>0</v>
      </c>
      <c r="BE55" s="7"/>
      <c r="BT55" s="124" t="s">
        <v>78</v>
      </c>
      <c r="BU55" s="124" t="s">
        <v>79</v>
      </c>
      <c r="BV55" s="124" t="s">
        <v>74</v>
      </c>
      <c r="BW55" s="124" t="s">
        <v>5</v>
      </c>
      <c r="BX55" s="124" t="s">
        <v>75</v>
      </c>
      <c r="CL55" s="124" t="s">
        <v>20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vSsszHZ0SYV3TNkpwclRARwowsowbWJIN2SGEVPrb4QaNTlJw0YtIjJWFZbidh8kONuevEG0i5B8ez87KJVL6Q==" hashValue="qqh0BhHhloi8bmvimA0tv2VDRbuIPqO5lOYz0SWnzB29KPllg0oAa2V0O8Amz2fFiJ1rnNSNZyN4j8UTQlNDP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kol2 - Výměna stoupacích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  <c r="AZ2" s="125" t="s">
        <v>80</v>
      </c>
      <c r="BA2" s="125" t="s">
        <v>81</v>
      </c>
      <c r="BB2" s="125" t="s">
        <v>20</v>
      </c>
      <c r="BC2" s="125" t="s">
        <v>82</v>
      </c>
      <c r="BD2" s="125" t="s">
        <v>83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78</v>
      </c>
    </row>
    <row r="4" s="1" customFormat="1" ht="24.96" customHeight="1">
      <c r="B4" s="22"/>
      <c r="D4" s="128" t="s">
        <v>84</v>
      </c>
      <c r="L4" s="22"/>
      <c r="M4" s="129" t="s">
        <v>11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30" t="s">
        <v>17</v>
      </c>
      <c r="E6" s="40"/>
      <c r="F6" s="40"/>
      <c r="G6" s="40"/>
      <c r="H6" s="40"/>
      <c r="I6" s="40"/>
      <c r="J6" s="40"/>
      <c r="K6" s="40"/>
      <c r="L6" s="131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2" t="s">
        <v>18</v>
      </c>
      <c r="F7" s="40"/>
      <c r="G7" s="40"/>
      <c r="H7" s="40"/>
      <c r="I7" s="40"/>
      <c r="J7" s="40"/>
      <c r="K7" s="40"/>
      <c r="L7" s="131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1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30" t="s">
        <v>19</v>
      </c>
      <c r="E9" s="40"/>
      <c r="F9" s="133" t="s">
        <v>20</v>
      </c>
      <c r="G9" s="40"/>
      <c r="H9" s="40"/>
      <c r="I9" s="130" t="s">
        <v>21</v>
      </c>
      <c r="J9" s="133" t="s">
        <v>20</v>
      </c>
      <c r="K9" s="40"/>
      <c r="L9" s="13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30" t="s">
        <v>22</v>
      </c>
      <c r="E10" s="40"/>
      <c r="F10" s="133" t="s">
        <v>23</v>
      </c>
      <c r="G10" s="40"/>
      <c r="H10" s="40"/>
      <c r="I10" s="130" t="s">
        <v>24</v>
      </c>
      <c r="J10" s="134" t="str">
        <f>'Rekapitulace stavby'!AN8</f>
        <v>4. 2. 2021</v>
      </c>
      <c r="K10" s="40"/>
      <c r="L10" s="13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26</v>
      </c>
      <c r="E12" s="40"/>
      <c r="F12" s="40"/>
      <c r="G12" s="40"/>
      <c r="H12" s="40"/>
      <c r="I12" s="130" t="s">
        <v>27</v>
      </c>
      <c r="J12" s="133" t="s">
        <v>20</v>
      </c>
      <c r="K12" s="40"/>
      <c r="L12" s="13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3" t="s">
        <v>28</v>
      </c>
      <c r="F13" s="40"/>
      <c r="G13" s="40"/>
      <c r="H13" s="40"/>
      <c r="I13" s="130" t="s">
        <v>29</v>
      </c>
      <c r="J13" s="133" t="s">
        <v>20</v>
      </c>
      <c r="K13" s="40"/>
      <c r="L13" s="13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30" t="s">
        <v>30</v>
      </c>
      <c r="E15" s="40"/>
      <c r="F15" s="40"/>
      <c r="G15" s="40"/>
      <c r="H15" s="40"/>
      <c r="I15" s="130" t="s">
        <v>27</v>
      </c>
      <c r="J15" s="35" t="str">
        <f>'Rekapitulace stavby'!AN13</f>
        <v>Vyplň údaj</v>
      </c>
      <c r="K15" s="40"/>
      <c r="L15" s="13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3"/>
      <c r="G16" s="133"/>
      <c r="H16" s="133"/>
      <c r="I16" s="130" t="s">
        <v>29</v>
      </c>
      <c r="J16" s="35" t="str">
        <f>'Rekapitulace stavby'!AN14</f>
        <v>Vyplň údaj</v>
      </c>
      <c r="K16" s="40"/>
      <c r="L16" s="13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30" t="s">
        <v>32</v>
      </c>
      <c r="E18" s="40"/>
      <c r="F18" s="40"/>
      <c r="G18" s="40"/>
      <c r="H18" s="40"/>
      <c r="I18" s="130" t="s">
        <v>27</v>
      </c>
      <c r="J18" s="133" t="s">
        <v>20</v>
      </c>
      <c r="K18" s="40"/>
      <c r="L18" s="13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3" t="s">
        <v>33</v>
      </c>
      <c r="F19" s="40"/>
      <c r="G19" s="40"/>
      <c r="H19" s="40"/>
      <c r="I19" s="130" t="s">
        <v>29</v>
      </c>
      <c r="J19" s="133" t="s">
        <v>20</v>
      </c>
      <c r="K19" s="40"/>
      <c r="L19" s="13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30" t="s">
        <v>35</v>
      </c>
      <c r="E21" s="40"/>
      <c r="F21" s="40"/>
      <c r="G21" s="40"/>
      <c r="H21" s="40"/>
      <c r="I21" s="130" t="s">
        <v>27</v>
      </c>
      <c r="J21" s="133" t="s">
        <v>20</v>
      </c>
      <c r="K21" s="40"/>
      <c r="L21" s="13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3" t="s">
        <v>36</v>
      </c>
      <c r="F22" s="40"/>
      <c r="G22" s="40"/>
      <c r="H22" s="40"/>
      <c r="I22" s="130" t="s">
        <v>29</v>
      </c>
      <c r="J22" s="133" t="s">
        <v>20</v>
      </c>
      <c r="K22" s="40"/>
      <c r="L22" s="13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30" t="s">
        <v>37</v>
      </c>
      <c r="E24" s="40"/>
      <c r="F24" s="40"/>
      <c r="G24" s="40"/>
      <c r="H24" s="40"/>
      <c r="I24" s="40"/>
      <c r="J24" s="40"/>
      <c r="K24" s="40"/>
      <c r="L24" s="13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5"/>
      <c r="B25" s="136"/>
      <c r="C25" s="135"/>
      <c r="D25" s="135"/>
      <c r="E25" s="137" t="s">
        <v>38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9"/>
      <c r="E27" s="139"/>
      <c r="F27" s="139"/>
      <c r="G27" s="139"/>
      <c r="H27" s="139"/>
      <c r="I27" s="139"/>
      <c r="J27" s="139"/>
      <c r="K27" s="139"/>
      <c r="L27" s="13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40" t="s">
        <v>39</v>
      </c>
      <c r="E28" s="40"/>
      <c r="F28" s="40"/>
      <c r="G28" s="40"/>
      <c r="H28" s="40"/>
      <c r="I28" s="40"/>
      <c r="J28" s="141">
        <f>ROUND(J94, 2)</f>
        <v>0</v>
      </c>
      <c r="K28" s="40"/>
      <c r="L28" s="13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9"/>
      <c r="E29" s="139"/>
      <c r="F29" s="139"/>
      <c r="G29" s="139"/>
      <c r="H29" s="139"/>
      <c r="I29" s="139"/>
      <c r="J29" s="139"/>
      <c r="K29" s="139"/>
      <c r="L29" s="131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2" t="s">
        <v>41</v>
      </c>
      <c r="G30" s="40"/>
      <c r="H30" s="40"/>
      <c r="I30" s="142" t="s">
        <v>40</v>
      </c>
      <c r="J30" s="142" t="s">
        <v>42</v>
      </c>
      <c r="K30" s="40"/>
      <c r="L30" s="13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3" t="s">
        <v>43</v>
      </c>
      <c r="E31" s="130" t="s">
        <v>44</v>
      </c>
      <c r="F31" s="144">
        <f>ROUND((SUM(BE94:BE416)),  2)</f>
        <v>0</v>
      </c>
      <c r="G31" s="40"/>
      <c r="H31" s="40"/>
      <c r="I31" s="145">
        <v>0.20999999999999999</v>
      </c>
      <c r="J31" s="144">
        <f>ROUND(((SUM(BE94:BE416))*I31),  2)</f>
        <v>0</v>
      </c>
      <c r="K31" s="40"/>
      <c r="L31" s="13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30" t="s">
        <v>45</v>
      </c>
      <c r="F32" s="144">
        <f>ROUND((SUM(BF94:BF416)),  2)</f>
        <v>0</v>
      </c>
      <c r="G32" s="40"/>
      <c r="H32" s="40"/>
      <c r="I32" s="145">
        <v>0.14999999999999999</v>
      </c>
      <c r="J32" s="144">
        <f>ROUND(((SUM(BF94:BF416))*I32),  2)</f>
        <v>0</v>
      </c>
      <c r="K32" s="40"/>
      <c r="L32" s="13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30" t="s">
        <v>46</v>
      </c>
      <c r="F33" s="144">
        <f>ROUND((SUM(BG94:BG416)),  2)</f>
        <v>0</v>
      </c>
      <c r="G33" s="40"/>
      <c r="H33" s="40"/>
      <c r="I33" s="145">
        <v>0.20999999999999999</v>
      </c>
      <c r="J33" s="144">
        <f>0</f>
        <v>0</v>
      </c>
      <c r="K33" s="40"/>
      <c r="L33" s="13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0" t="s">
        <v>47</v>
      </c>
      <c r="F34" s="144">
        <f>ROUND((SUM(BH94:BH416)),  2)</f>
        <v>0</v>
      </c>
      <c r="G34" s="40"/>
      <c r="H34" s="40"/>
      <c r="I34" s="145">
        <v>0.14999999999999999</v>
      </c>
      <c r="J34" s="144">
        <f>0</f>
        <v>0</v>
      </c>
      <c r="K34" s="40"/>
      <c r="L34" s="13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48</v>
      </c>
      <c r="F35" s="144">
        <f>ROUND((SUM(BI94:BI416)),  2)</f>
        <v>0</v>
      </c>
      <c r="G35" s="40"/>
      <c r="H35" s="40"/>
      <c r="I35" s="145">
        <v>0</v>
      </c>
      <c r="J35" s="144">
        <f>0</f>
        <v>0</v>
      </c>
      <c r="K35" s="40"/>
      <c r="L35" s="13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6"/>
      <c r="D37" s="147" t="s">
        <v>49</v>
      </c>
      <c r="E37" s="148"/>
      <c r="F37" s="148"/>
      <c r="G37" s="149" t="s">
        <v>50</v>
      </c>
      <c r="H37" s="150" t="s">
        <v>51</v>
      </c>
      <c r="I37" s="148"/>
      <c r="J37" s="151">
        <f>SUM(J28:J35)</f>
        <v>0</v>
      </c>
      <c r="K37" s="152"/>
      <c r="L37" s="13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3"/>
      <c r="C38" s="154"/>
      <c r="D38" s="154"/>
      <c r="E38" s="154"/>
      <c r="F38" s="154"/>
      <c r="G38" s="154"/>
      <c r="H38" s="154"/>
      <c r="I38" s="154"/>
      <c r="J38" s="154"/>
      <c r="K38" s="154"/>
      <c r="L38" s="13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3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85</v>
      </c>
      <c r="D43" s="42"/>
      <c r="E43" s="42"/>
      <c r="F43" s="42"/>
      <c r="G43" s="42"/>
      <c r="H43" s="42"/>
      <c r="I43" s="42"/>
      <c r="J43" s="42"/>
      <c r="K43" s="42"/>
      <c r="L43" s="13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17</v>
      </c>
      <c r="D45" s="42"/>
      <c r="E45" s="42"/>
      <c r="F45" s="42"/>
      <c r="G45" s="42"/>
      <c r="H45" s="42"/>
      <c r="I45" s="42"/>
      <c r="J45" s="42"/>
      <c r="K45" s="42"/>
      <c r="L45" s="131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Výměna stoupacích rozvodů vody a dešťové kanalizace BD č.p. 1144</v>
      </c>
      <c r="F46" s="42"/>
      <c r="G46" s="42"/>
      <c r="H46" s="42"/>
      <c r="I46" s="42"/>
      <c r="J46" s="42"/>
      <c r="K46" s="42"/>
      <c r="L46" s="13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1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22</v>
      </c>
      <c r="D48" s="42"/>
      <c r="E48" s="42"/>
      <c r="F48" s="29" t="str">
        <f>F10</f>
        <v>Bohumín</v>
      </c>
      <c r="G48" s="42"/>
      <c r="H48" s="42"/>
      <c r="I48" s="34" t="s">
        <v>24</v>
      </c>
      <c r="J48" s="74" t="str">
        <f>IF(J10="","",J10)</f>
        <v>4. 2. 2021</v>
      </c>
      <c r="K48" s="42"/>
      <c r="L48" s="13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1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40.05" customHeight="1">
      <c r="A50" s="40"/>
      <c r="B50" s="41"/>
      <c r="C50" s="34" t="s">
        <v>26</v>
      </c>
      <c r="D50" s="42"/>
      <c r="E50" s="42"/>
      <c r="F50" s="29" t="str">
        <f>E13</f>
        <v>Město Bohumín, Masarykova 158, 735 81 Bohumín</v>
      </c>
      <c r="G50" s="42"/>
      <c r="H50" s="42"/>
      <c r="I50" s="34" t="s">
        <v>32</v>
      </c>
      <c r="J50" s="38" t="str">
        <f>E19</f>
        <v xml:space="preserve">Ing. Jiří Kolář, Anenská 121,735 52 Bohumín  </v>
      </c>
      <c r="K50" s="42"/>
      <c r="L50" s="13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30</v>
      </c>
      <c r="D51" s="42"/>
      <c r="E51" s="42"/>
      <c r="F51" s="29" t="str">
        <f>IF(E16="","",E16)</f>
        <v>Vyplň údaj</v>
      </c>
      <c r="G51" s="42"/>
      <c r="H51" s="42"/>
      <c r="I51" s="34" t="s">
        <v>35</v>
      </c>
      <c r="J51" s="38" t="str">
        <f>E22</f>
        <v>Beránek</v>
      </c>
      <c r="K51" s="42"/>
      <c r="L51" s="131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1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7" t="s">
        <v>86</v>
      </c>
      <c r="D53" s="158"/>
      <c r="E53" s="158"/>
      <c r="F53" s="158"/>
      <c r="G53" s="158"/>
      <c r="H53" s="158"/>
      <c r="I53" s="158"/>
      <c r="J53" s="159" t="s">
        <v>87</v>
      </c>
      <c r="K53" s="158"/>
      <c r="L53" s="131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1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60" t="s">
        <v>71</v>
      </c>
      <c r="D55" s="42"/>
      <c r="E55" s="42"/>
      <c r="F55" s="42"/>
      <c r="G55" s="42"/>
      <c r="H55" s="42"/>
      <c r="I55" s="42"/>
      <c r="J55" s="104">
        <f>J94</f>
        <v>0</v>
      </c>
      <c r="K55" s="42"/>
      <c r="L55" s="131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88</v>
      </c>
    </row>
    <row r="56" s="9" customFormat="1" ht="24.96" customHeight="1">
      <c r="A56" s="9"/>
      <c r="B56" s="161"/>
      <c r="C56" s="162"/>
      <c r="D56" s="163" t="s">
        <v>89</v>
      </c>
      <c r="E56" s="164"/>
      <c r="F56" s="164"/>
      <c r="G56" s="164"/>
      <c r="H56" s="164"/>
      <c r="I56" s="164"/>
      <c r="J56" s="165">
        <f>J95</f>
        <v>0</v>
      </c>
      <c r="K56" s="162"/>
      <c r="L56" s="16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7"/>
      <c r="C57" s="168"/>
      <c r="D57" s="169" t="s">
        <v>90</v>
      </c>
      <c r="E57" s="170"/>
      <c r="F57" s="170"/>
      <c r="G57" s="170"/>
      <c r="H57" s="170"/>
      <c r="I57" s="170"/>
      <c r="J57" s="171">
        <f>J96</f>
        <v>0</v>
      </c>
      <c r="K57" s="168"/>
      <c r="L57" s="172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4.88" customHeight="1">
      <c r="A58" s="10"/>
      <c r="B58" s="167"/>
      <c r="C58" s="168"/>
      <c r="D58" s="169" t="s">
        <v>91</v>
      </c>
      <c r="E58" s="170"/>
      <c r="F58" s="170"/>
      <c r="G58" s="170"/>
      <c r="H58" s="170"/>
      <c r="I58" s="170"/>
      <c r="J58" s="171">
        <f>J103</f>
        <v>0</v>
      </c>
      <c r="K58" s="168"/>
      <c r="L58" s="172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7"/>
      <c r="C59" s="168"/>
      <c r="D59" s="169" t="s">
        <v>92</v>
      </c>
      <c r="E59" s="170"/>
      <c r="F59" s="170"/>
      <c r="G59" s="170"/>
      <c r="H59" s="170"/>
      <c r="I59" s="170"/>
      <c r="J59" s="171">
        <f>J110</f>
        <v>0</v>
      </c>
      <c r="K59" s="168"/>
      <c r="L59" s="172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9" customFormat="1" ht="24.96" customHeight="1">
      <c r="A60" s="9"/>
      <c r="B60" s="161"/>
      <c r="C60" s="162"/>
      <c r="D60" s="163" t="s">
        <v>93</v>
      </c>
      <c r="E60" s="164"/>
      <c r="F60" s="164"/>
      <c r="G60" s="164"/>
      <c r="H60" s="164"/>
      <c r="I60" s="164"/>
      <c r="J60" s="165">
        <f>J112</f>
        <v>0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7"/>
      <c r="C61" s="168"/>
      <c r="D61" s="169" t="s">
        <v>94</v>
      </c>
      <c r="E61" s="170"/>
      <c r="F61" s="170"/>
      <c r="G61" s="170"/>
      <c r="H61" s="170"/>
      <c r="I61" s="170"/>
      <c r="J61" s="171">
        <f>J113</f>
        <v>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7"/>
      <c r="C62" s="168"/>
      <c r="D62" s="169" t="s">
        <v>95</v>
      </c>
      <c r="E62" s="170"/>
      <c r="F62" s="170"/>
      <c r="G62" s="170"/>
      <c r="H62" s="170"/>
      <c r="I62" s="170"/>
      <c r="J62" s="171">
        <f>J143</f>
        <v>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7"/>
      <c r="C63" s="168"/>
      <c r="D63" s="169" t="s">
        <v>96</v>
      </c>
      <c r="E63" s="170"/>
      <c r="F63" s="170"/>
      <c r="G63" s="170"/>
      <c r="H63" s="170"/>
      <c r="I63" s="170"/>
      <c r="J63" s="171">
        <f>J310</f>
        <v>0</v>
      </c>
      <c r="K63" s="168"/>
      <c r="L63" s="17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7"/>
      <c r="C64" s="168"/>
      <c r="D64" s="169" t="s">
        <v>97</v>
      </c>
      <c r="E64" s="170"/>
      <c r="F64" s="170"/>
      <c r="G64" s="170"/>
      <c r="H64" s="170"/>
      <c r="I64" s="170"/>
      <c r="J64" s="171">
        <f>J323</f>
        <v>0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98</v>
      </c>
      <c r="E65" s="170"/>
      <c r="F65" s="170"/>
      <c r="G65" s="170"/>
      <c r="H65" s="170"/>
      <c r="I65" s="170"/>
      <c r="J65" s="171">
        <f>J332</f>
        <v>0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7"/>
      <c r="C66" s="168"/>
      <c r="D66" s="169" t="s">
        <v>99</v>
      </c>
      <c r="E66" s="170"/>
      <c r="F66" s="170"/>
      <c r="G66" s="170"/>
      <c r="H66" s="170"/>
      <c r="I66" s="170"/>
      <c r="J66" s="171">
        <f>J338</f>
        <v>0</v>
      </c>
      <c r="K66" s="168"/>
      <c r="L66" s="17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7"/>
      <c r="C67" s="168"/>
      <c r="D67" s="169" t="s">
        <v>100</v>
      </c>
      <c r="E67" s="170"/>
      <c r="F67" s="170"/>
      <c r="G67" s="170"/>
      <c r="H67" s="170"/>
      <c r="I67" s="170"/>
      <c r="J67" s="171">
        <f>J347</f>
        <v>0</v>
      </c>
      <c r="K67" s="168"/>
      <c r="L67" s="17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7"/>
      <c r="C68" s="168"/>
      <c r="D68" s="169" t="s">
        <v>101</v>
      </c>
      <c r="E68" s="170"/>
      <c r="F68" s="170"/>
      <c r="G68" s="170"/>
      <c r="H68" s="170"/>
      <c r="I68" s="170"/>
      <c r="J68" s="171">
        <f>J363</f>
        <v>0</v>
      </c>
      <c r="K68" s="168"/>
      <c r="L68" s="17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7"/>
      <c r="C69" s="168"/>
      <c r="D69" s="169" t="s">
        <v>102</v>
      </c>
      <c r="E69" s="170"/>
      <c r="F69" s="170"/>
      <c r="G69" s="170"/>
      <c r="H69" s="170"/>
      <c r="I69" s="170"/>
      <c r="J69" s="171">
        <f>J369</f>
        <v>0</v>
      </c>
      <c r="K69" s="168"/>
      <c r="L69" s="17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7"/>
      <c r="C70" s="168"/>
      <c r="D70" s="169" t="s">
        <v>103</v>
      </c>
      <c r="E70" s="170"/>
      <c r="F70" s="170"/>
      <c r="G70" s="170"/>
      <c r="H70" s="170"/>
      <c r="I70" s="170"/>
      <c r="J70" s="171">
        <f>J389</f>
        <v>0</v>
      </c>
      <c r="K70" s="168"/>
      <c r="L70" s="17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1"/>
      <c r="C71" s="162"/>
      <c r="D71" s="163" t="s">
        <v>104</v>
      </c>
      <c r="E71" s="164"/>
      <c r="F71" s="164"/>
      <c r="G71" s="164"/>
      <c r="H71" s="164"/>
      <c r="I71" s="164"/>
      <c r="J71" s="165">
        <f>J399</f>
        <v>0</v>
      </c>
      <c r="K71" s="162"/>
      <c r="L71" s="166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61"/>
      <c r="C72" s="162"/>
      <c r="D72" s="163" t="s">
        <v>105</v>
      </c>
      <c r="E72" s="164"/>
      <c r="F72" s="164"/>
      <c r="G72" s="164"/>
      <c r="H72" s="164"/>
      <c r="I72" s="164"/>
      <c r="J72" s="165">
        <f>J408</f>
        <v>0</v>
      </c>
      <c r="K72" s="162"/>
      <c r="L72" s="166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67"/>
      <c r="C73" s="168"/>
      <c r="D73" s="169" t="s">
        <v>106</v>
      </c>
      <c r="E73" s="170"/>
      <c r="F73" s="170"/>
      <c r="G73" s="170"/>
      <c r="H73" s="170"/>
      <c r="I73" s="170"/>
      <c r="J73" s="171">
        <f>J409</f>
        <v>0</v>
      </c>
      <c r="K73" s="168"/>
      <c r="L73" s="17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7"/>
      <c r="C74" s="168"/>
      <c r="D74" s="169" t="s">
        <v>107</v>
      </c>
      <c r="E74" s="170"/>
      <c r="F74" s="170"/>
      <c r="G74" s="170"/>
      <c r="H74" s="170"/>
      <c r="I74" s="170"/>
      <c r="J74" s="171">
        <f>J411</f>
        <v>0</v>
      </c>
      <c r="K74" s="168"/>
      <c r="L74" s="172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7"/>
      <c r="C75" s="168"/>
      <c r="D75" s="169" t="s">
        <v>108</v>
      </c>
      <c r="E75" s="170"/>
      <c r="F75" s="170"/>
      <c r="G75" s="170"/>
      <c r="H75" s="170"/>
      <c r="I75" s="170"/>
      <c r="J75" s="171">
        <f>J413</f>
        <v>0</v>
      </c>
      <c r="K75" s="168"/>
      <c r="L75" s="172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7"/>
      <c r="C76" s="168"/>
      <c r="D76" s="169" t="s">
        <v>109</v>
      </c>
      <c r="E76" s="170"/>
      <c r="F76" s="170"/>
      <c r="G76" s="170"/>
      <c r="H76" s="170"/>
      <c r="I76" s="170"/>
      <c r="J76" s="171">
        <f>J415</f>
        <v>0</v>
      </c>
      <c r="K76" s="168"/>
      <c r="L76" s="172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1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3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110</v>
      </c>
      <c r="D83" s="42"/>
      <c r="E83" s="42"/>
      <c r="F83" s="42"/>
      <c r="G83" s="42"/>
      <c r="H83" s="42"/>
      <c r="I83" s="42"/>
      <c r="J83" s="42"/>
      <c r="K83" s="42"/>
      <c r="L83" s="13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17</v>
      </c>
      <c r="D85" s="42"/>
      <c r="E85" s="42"/>
      <c r="F85" s="42"/>
      <c r="G85" s="42"/>
      <c r="H85" s="42"/>
      <c r="I85" s="42"/>
      <c r="J85" s="42"/>
      <c r="K85" s="42"/>
      <c r="L85" s="13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E7</f>
        <v>Výměna stoupacích rozvodů vody a dešťové kanalizace BD č.p. 1144</v>
      </c>
      <c r="F86" s="42"/>
      <c r="G86" s="42"/>
      <c r="H86" s="42"/>
      <c r="I86" s="42"/>
      <c r="J86" s="42"/>
      <c r="K86" s="42"/>
      <c r="L86" s="131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1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22</v>
      </c>
      <c r="D88" s="42"/>
      <c r="E88" s="42"/>
      <c r="F88" s="29" t="str">
        <f>F10</f>
        <v>Bohumín</v>
      </c>
      <c r="G88" s="42"/>
      <c r="H88" s="42"/>
      <c r="I88" s="34" t="s">
        <v>24</v>
      </c>
      <c r="J88" s="74" t="str">
        <f>IF(J10="","",J10)</f>
        <v>4. 2. 2021</v>
      </c>
      <c r="K88" s="42"/>
      <c r="L88" s="131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1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40.05" customHeight="1">
      <c r="A90" s="40"/>
      <c r="B90" s="41"/>
      <c r="C90" s="34" t="s">
        <v>26</v>
      </c>
      <c r="D90" s="42"/>
      <c r="E90" s="42"/>
      <c r="F90" s="29" t="str">
        <f>E13</f>
        <v>Město Bohumín, Masarykova 158, 735 81 Bohumín</v>
      </c>
      <c r="G90" s="42"/>
      <c r="H90" s="42"/>
      <c r="I90" s="34" t="s">
        <v>32</v>
      </c>
      <c r="J90" s="38" t="str">
        <f>E19</f>
        <v xml:space="preserve">Ing. Jiří Kolář, Anenská 121,735 52 Bohumín  </v>
      </c>
      <c r="K90" s="42"/>
      <c r="L90" s="131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30</v>
      </c>
      <c r="D91" s="42"/>
      <c r="E91" s="42"/>
      <c r="F91" s="29" t="str">
        <f>IF(E16="","",E16)</f>
        <v>Vyplň údaj</v>
      </c>
      <c r="G91" s="42"/>
      <c r="H91" s="42"/>
      <c r="I91" s="34" t="s">
        <v>35</v>
      </c>
      <c r="J91" s="38" t="str">
        <f>E22</f>
        <v>Beránek</v>
      </c>
      <c r="K91" s="42"/>
      <c r="L91" s="131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1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73"/>
      <c r="B93" s="174"/>
      <c r="C93" s="175" t="s">
        <v>111</v>
      </c>
      <c r="D93" s="176" t="s">
        <v>58</v>
      </c>
      <c r="E93" s="176" t="s">
        <v>54</v>
      </c>
      <c r="F93" s="176" t="s">
        <v>55</v>
      </c>
      <c r="G93" s="176" t="s">
        <v>112</v>
      </c>
      <c r="H93" s="176" t="s">
        <v>113</v>
      </c>
      <c r="I93" s="176" t="s">
        <v>114</v>
      </c>
      <c r="J93" s="176" t="s">
        <v>87</v>
      </c>
      <c r="K93" s="177" t="s">
        <v>115</v>
      </c>
      <c r="L93" s="178"/>
      <c r="M93" s="94" t="s">
        <v>20</v>
      </c>
      <c r="N93" s="95" t="s">
        <v>43</v>
      </c>
      <c r="O93" s="95" t="s">
        <v>116</v>
      </c>
      <c r="P93" s="95" t="s">
        <v>117</v>
      </c>
      <c r="Q93" s="95" t="s">
        <v>118</v>
      </c>
      <c r="R93" s="95" t="s">
        <v>119</v>
      </c>
      <c r="S93" s="95" t="s">
        <v>120</v>
      </c>
      <c r="T93" s="96" t="s">
        <v>121</v>
      </c>
      <c r="U93" s="173"/>
      <c r="V93" s="173"/>
      <c r="W93" s="173"/>
      <c r="X93" s="173"/>
      <c r="Y93" s="173"/>
      <c r="Z93" s="173"/>
      <c r="AA93" s="173"/>
      <c r="AB93" s="173"/>
      <c r="AC93" s="173"/>
      <c r="AD93" s="173"/>
      <c r="AE93" s="173"/>
    </row>
    <row r="94" s="2" customFormat="1" ht="22.8" customHeight="1">
      <c r="A94" s="40"/>
      <c r="B94" s="41"/>
      <c r="C94" s="101" t="s">
        <v>122</v>
      </c>
      <c r="D94" s="42"/>
      <c r="E94" s="42"/>
      <c r="F94" s="42"/>
      <c r="G94" s="42"/>
      <c r="H94" s="42"/>
      <c r="I94" s="42"/>
      <c r="J94" s="179">
        <f>BK94</f>
        <v>0</v>
      </c>
      <c r="K94" s="42"/>
      <c r="L94" s="46"/>
      <c r="M94" s="97"/>
      <c r="N94" s="180"/>
      <c r="O94" s="98"/>
      <c r="P94" s="181">
        <f>P95+P112+P399+P408</f>
        <v>0</v>
      </c>
      <c r="Q94" s="98"/>
      <c r="R94" s="181">
        <f>R95+R112+R399+R408</f>
        <v>9.5371499583999988</v>
      </c>
      <c r="S94" s="98"/>
      <c r="T94" s="182">
        <f>T95+T112+T399+T408</f>
        <v>4.9392600000000009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72</v>
      </c>
      <c r="AU94" s="19" t="s">
        <v>88</v>
      </c>
      <c r="BK94" s="183">
        <f>BK95+BK112+BK399+BK408</f>
        <v>0</v>
      </c>
    </row>
    <row r="95" s="12" customFormat="1" ht="25.92" customHeight="1">
      <c r="A95" s="12"/>
      <c r="B95" s="184"/>
      <c r="C95" s="185"/>
      <c r="D95" s="186" t="s">
        <v>72</v>
      </c>
      <c r="E95" s="187" t="s">
        <v>123</v>
      </c>
      <c r="F95" s="187" t="s">
        <v>124</v>
      </c>
      <c r="G95" s="185"/>
      <c r="H95" s="185"/>
      <c r="I95" s="188"/>
      <c r="J95" s="189">
        <f>BK95</f>
        <v>0</v>
      </c>
      <c r="K95" s="185"/>
      <c r="L95" s="190"/>
      <c r="M95" s="191"/>
      <c r="N95" s="192"/>
      <c r="O95" s="192"/>
      <c r="P95" s="193">
        <f>P96+P110</f>
        <v>0</v>
      </c>
      <c r="Q95" s="192"/>
      <c r="R95" s="193">
        <f>R96+R110</f>
        <v>0.013454999999999998</v>
      </c>
      <c r="S95" s="192"/>
      <c r="T95" s="194">
        <f>T96+T110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5" t="s">
        <v>78</v>
      </c>
      <c r="AT95" s="196" t="s">
        <v>72</v>
      </c>
      <c r="AU95" s="196" t="s">
        <v>73</v>
      </c>
      <c r="AY95" s="195" t="s">
        <v>125</v>
      </c>
      <c r="BK95" s="197">
        <f>BK96+BK110</f>
        <v>0</v>
      </c>
    </row>
    <row r="96" s="12" customFormat="1" ht="22.8" customHeight="1">
      <c r="A96" s="12"/>
      <c r="B96" s="184"/>
      <c r="C96" s="185"/>
      <c r="D96" s="186" t="s">
        <v>72</v>
      </c>
      <c r="E96" s="198" t="s">
        <v>126</v>
      </c>
      <c r="F96" s="198" t="s">
        <v>127</v>
      </c>
      <c r="G96" s="185"/>
      <c r="H96" s="185"/>
      <c r="I96" s="188"/>
      <c r="J96" s="199">
        <f>BK96</f>
        <v>0</v>
      </c>
      <c r="K96" s="185"/>
      <c r="L96" s="190"/>
      <c r="M96" s="191"/>
      <c r="N96" s="192"/>
      <c r="O96" s="192"/>
      <c r="P96" s="193">
        <f>P97+SUM(P98:P103)</f>
        <v>0</v>
      </c>
      <c r="Q96" s="192"/>
      <c r="R96" s="193">
        <f>R97+SUM(R98:R103)</f>
        <v>0.013454999999999998</v>
      </c>
      <c r="S96" s="192"/>
      <c r="T96" s="194">
        <f>T97+SUM(T98:T103)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5" t="s">
        <v>78</v>
      </c>
      <c r="AT96" s="196" t="s">
        <v>72</v>
      </c>
      <c r="AU96" s="196" t="s">
        <v>78</v>
      </c>
      <c r="AY96" s="195" t="s">
        <v>125</v>
      </c>
      <c r="BK96" s="197">
        <f>BK97+SUM(BK98:BK103)</f>
        <v>0</v>
      </c>
    </row>
    <row r="97" s="2" customFormat="1">
      <c r="A97" s="40"/>
      <c r="B97" s="41"/>
      <c r="C97" s="200" t="s">
        <v>78</v>
      </c>
      <c r="D97" s="200" t="s">
        <v>128</v>
      </c>
      <c r="E97" s="201" t="s">
        <v>129</v>
      </c>
      <c r="F97" s="202" t="s">
        <v>130</v>
      </c>
      <c r="G97" s="203" t="s">
        <v>131</v>
      </c>
      <c r="H97" s="204">
        <v>103.5</v>
      </c>
      <c r="I97" s="205"/>
      <c r="J97" s="206">
        <f>ROUND(I97*H97,2)</f>
        <v>0</v>
      </c>
      <c r="K97" s="202" t="s">
        <v>132</v>
      </c>
      <c r="L97" s="46"/>
      <c r="M97" s="207" t="s">
        <v>20</v>
      </c>
      <c r="N97" s="208" t="s">
        <v>45</v>
      </c>
      <c r="O97" s="86"/>
      <c r="P97" s="209">
        <f>O97*H97</f>
        <v>0</v>
      </c>
      <c r="Q97" s="209">
        <v>0.00012999999999999999</v>
      </c>
      <c r="R97" s="209">
        <f>Q97*H97</f>
        <v>0.013454999999999998</v>
      </c>
      <c r="S97" s="209">
        <v>0</v>
      </c>
      <c r="T97" s="210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1" t="s">
        <v>133</v>
      </c>
      <c r="AT97" s="211" t="s">
        <v>128</v>
      </c>
      <c r="AU97" s="211" t="s">
        <v>83</v>
      </c>
      <c r="AY97" s="19" t="s">
        <v>125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9" t="s">
        <v>83</v>
      </c>
      <c r="BK97" s="212">
        <f>ROUND(I97*H97,2)</f>
        <v>0</v>
      </c>
      <c r="BL97" s="19" t="s">
        <v>133</v>
      </c>
      <c r="BM97" s="211" t="s">
        <v>134</v>
      </c>
    </row>
    <row r="98" s="13" customFormat="1">
      <c r="A98" s="13"/>
      <c r="B98" s="213"/>
      <c r="C98" s="214"/>
      <c r="D98" s="215" t="s">
        <v>135</v>
      </c>
      <c r="E98" s="216" t="s">
        <v>20</v>
      </c>
      <c r="F98" s="217" t="s">
        <v>136</v>
      </c>
      <c r="G98" s="214"/>
      <c r="H98" s="216" t="s">
        <v>20</v>
      </c>
      <c r="I98" s="218"/>
      <c r="J98" s="214"/>
      <c r="K98" s="214"/>
      <c r="L98" s="219"/>
      <c r="M98" s="220"/>
      <c r="N98" s="221"/>
      <c r="O98" s="221"/>
      <c r="P98" s="221"/>
      <c r="Q98" s="221"/>
      <c r="R98" s="221"/>
      <c r="S98" s="221"/>
      <c r="T98" s="22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3" t="s">
        <v>135</v>
      </c>
      <c r="AU98" s="223" t="s">
        <v>83</v>
      </c>
      <c r="AV98" s="13" t="s">
        <v>78</v>
      </c>
      <c r="AW98" s="13" t="s">
        <v>34</v>
      </c>
      <c r="AX98" s="13" t="s">
        <v>73</v>
      </c>
      <c r="AY98" s="223" t="s">
        <v>125</v>
      </c>
    </row>
    <row r="99" s="14" customFormat="1">
      <c r="A99" s="14"/>
      <c r="B99" s="224"/>
      <c r="C99" s="225"/>
      <c r="D99" s="215" t="s">
        <v>135</v>
      </c>
      <c r="E99" s="226" t="s">
        <v>20</v>
      </c>
      <c r="F99" s="227" t="s">
        <v>137</v>
      </c>
      <c r="G99" s="225"/>
      <c r="H99" s="228">
        <v>21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4" t="s">
        <v>135</v>
      </c>
      <c r="AU99" s="234" t="s">
        <v>83</v>
      </c>
      <c r="AV99" s="14" t="s">
        <v>83</v>
      </c>
      <c r="AW99" s="14" t="s">
        <v>34</v>
      </c>
      <c r="AX99" s="14" t="s">
        <v>73</v>
      </c>
      <c r="AY99" s="234" t="s">
        <v>125</v>
      </c>
    </row>
    <row r="100" s="13" customFormat="1">
      <c r="A100" s="13"/>
      <c r="B100" s="213"/>
      <c r="C100" s="214"/>
      <c r="D100" s="215" t="s">
        <v>135</v>
      </c>
      <c r="E100" s="216" t="s">
        <v>20</v>
      </c>
      <c r="F100" s="217" t="s">
        <v>138</v>
      </c>
      <c r="G100" s="214"/>
      <c r="H100" s="216" t="s">
        <v>20</v>
      </c>
      <c r="I100" s="218"/>
      <c r="J100" s="214"/>
      <c r="K100" s="214"/>
      <c r="L100" s="219"/>
      <c r="M100" s="220"/>
      <c r="N100" s="221"/>
      <c r="O100" s="221"/>
      <c r="P100" s="221"/>
      <c r="Q100" s="221"/>
      <c r="R100" s="221"/>
      <c r="S100" s="221"/>
      <c r="T100" s="22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3" t="s">
        <v>135</v>
      </c>
      <c r="AU100" s="223" t="s">
        <v>83</v>
      </c>
      <c r="AV100" s="13" t="s">
        <v>78</v>
      </c>
      <c r="AW100" s="13" t="s">
        <v>34</v>
      </c>
      <c r="AX100" s="13" t="s">
        <v>73</v>
      </c>
      <c r="AY100" s="223" t="s">
        <v>125</v>
      </c>
    </row>
    <row r="101" s="14" customFormat="1">
      <c r="A101" s="14"/>
      <c r="B101" s="224"/>
      <c r="C101" s="225"/>
      <c r="D101" s="215" t="s">
        <v>135</v>
      </c>
      <c r="E101" s="226" t="s">
        <v>20</v>
      </c>
      <c r="F101" s="227" t="s">
        <v>139</v>
      </c>
      <c r="G101" s="225"/>
      <c r="H101" s="228">
        <v>82.5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34" t="s">
        <v>135</v>
      </c>
      <c r="AU101" s="234" t="s">
        <v>83</v>
      </c>
      <c r="AV101" s="14" t="s">
        <v>83</v>
      </c>
      <c r="AW101" s="14" t="s">
        <v>34</v>
      </c>
      <c r="AX101" s="14" t="s">
        <v>73</v>
      </c>
      <c r="AY101" s="234" t="s">
        <v>125</v>
      </c>
    </row>
    <row r="102" s="15" customFormat="1">
      <c r="A102" s="15"/>
      <c r="B102" s="235"/>
      <c r="C102" s="236"/>
      <c r="D102" s="215" t="s">
        <v>135</v>
      </c>
      <c r="E102" s="237" t="s">
        <v>20</v>
      </c>
      <c r="F102" s="238" t="s">
        <v>140</v>
      </c>
      <c r="G102" s="236"/>
      <c r="H102" s="239">
        <v>103.5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45" t="s">
        <v>135</v>
      </c>
      <c r="AU102" s="245" t="s">
        <v>83</v>
      </c>
      <c r="AV102" s="15" t="s">
        <v>133</v>
      </c>
      <c r="AW102" s="15" t="s">
        <v>34</v>
      </c>
      <c r="AX102" s="15" t="s">
        <v>78</v>
      </c>
      <c r="AY102" s="245" t="s">
        <v>125</v>
      </c>
    </row>
    <row r="103" s="12" customFormat="1" ht="20.88" customHeight="1">
      <c r="A103" s="12"/>
      <c r="B103" s="184"/>
      <c r="C103" s="185"/>
      <c r="D103" s="186" t="s">
        <v>72</v>
      </c>
      <c r="E103" s="198" t="s">
        <v>141</v>
      </c>
      <c r="F103" s="198" t="s">
        <v>142</v>
      </c>
      <c r="G103" s="185"/>
      <c r="H103" s="185"/>
      <c r="I103" s="188"/>
      <c r="J103" s="199">
        <f>BK103</f>
        <v>0</v>
      </c>
      <c r="K103" s="185"/>
      <c r="L103" s="190"/>
      <c r="M103" s="191"/>
      <c r="N103" s="192"/>
      <c r="O103" s="192"/>
      <c r="P103" s="193">
        <f>SUM(P104:P109)</f>
        <v>0</v>
      </c>
      <c r="Q103" s="192"/>
      <c r="R103" s="193">
        <f>SUM(R104:R109)</f>
        <v>0</v>
      </c>
      <c r="S103" s="192"/>
      <c r="T103" s="194">
        <f>SUM(T104:T109)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5" t="s">
        <v>78</v>
      </c>
      <c r="AT103" s="196" t="s">
        <v>72</v>
      </c>
      <c r="AU103" s="196" t="s">
        <v>83</v>
      </c>
      <c r="AY103" s="195" t="s">
        <v>125</v>
      </c>
      <c r="BK103" s="197">
        <f>SUM(BK104:BK109)</f>
        <v>0</v>
      </c>
    </row>
    <row r="104" s="2" customFormat="1">
      <c r="A104" s="40"/>
      <c r="B104" s="41"/>
      <c r="C104" s="200" t="s">
        <v>83</v>
      </c>
      <c r="D104" s="200" t="s">
        <v>128</v>
      </c>
      <c r="E104" s="201" t="s">
        <v>143</v>
      </c>
      <c r="F104" s="202" t="s">
        <v>144</v>
      </c>
      <c r="G104" s="203" t="s">
        <v>145</v>
      </c>
      <c r="H104" s="204">
        <v>4.9390000000000001</v>
      </c>
      <c r="I104" s="205"/>
      <c r="J104" s="206">
        <f>ROUND(I104*H104,2)</f>
        <v>0</v>
      </c>
      <c r="K104" s="202" t="s">
        <v>132</v>
      </c>
      <c r="L104" s="46"/>
      <c r="M104" s="207" t="s">
        <v>20</v>
      </c>
      <c r="N104" s="208" t="s">
        <v>45</v>
      </c>
      <c r="O104" s="86"/>
      <c r="P104" s="209">
        <f>O104*H104</f>
        <v>0</v>
      </c>
      <c r="Q104" s="209">
        <v>0</v>
      </c>
      <c r="R104" s="209">
        <f>Q104*H104</f>
        <v>0</v>
      </c>
      <c r="S104" s="209">
        <v>0</v>
      </c>
      <c r="T104" s="210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1" t="s">
        <v>133</v>
      </c>
      <c r="AT104" s="211" t="s">
        <v>128</v>
      </c>
      <c r="AU104" s="211" t="s">
        <v>146</v>
      </c>
      <c r="AY104" s="19" t="s">
        <v>125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19" t="s">
        <v>83</v>
      </c>
      <c r="BK104" s="212">
        <f>ROUND(I104*H104,2)</f>
        <v>0</v>
      </c>
      <c r="BL104" s="19" t="s">
        <v>133</v>
      </c>
      <c r="BM104" s="211" t="s">
        <v>147</v>
      </c>
    </row>
    <row r="105" s="2" customFormat="1" ht="21.75" customHeight="1">
      <c r="A105" s="40"/>
      <c r="B105" s="41"/>
      <c r="C105" s="200" t="s">
        <v>146</v>
      </c>
      <c r="D105" s="200" t="s">
        <v>128</v>
      </c>
      <c r="E105" s="201" t="s">
        <v>148</v>
      </c>
      <c r="F105" s="202" t="s">
        <v>149</v>
      </c>
      <c r="G105" s="203" t="s">
        <v>145</v>
      </c>
      <c r="H105" s="204">
        <v>4.9390000000000001</v>
      </c>
      <c r="I105" s="205"/>
      <c r="J105" s="206">
        <f>ROUND(I105*H105,2)</f>
        <v>0</v>
      </c>
      <c r="K105" s="202" t="s">
        <v>132</v>
      </c>
      <c r="L105" s="46"/>
      <c r="M105" s="207" t="s">
        <v>20</v>
      </c>
      <c r="N105" s="208" t="s">
        <v>45</v>
      </c>
      <c r="O105" s="86"/>
      <c r="P105" s="209">
        <f>O105*H105</f>
        <v>0</v>
      </c>
      <c r="Q105" s="209">
        <v>0</v>
      </c>
      <c r="R105" s="209">
        <f>Q105*H105</f>
        <v>0</v>
      </c>
      <c r="S105" s="209">
        <v>0</v>
      </c>
      <c r="T105" s="210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1" t="s">
        <v>133</v>
      </c>
      <c r="AT105" s="211" t="s">
        <v>128</v>
      </c>
      <c r="AU105" s="211" t="s">
        <v>146</v>
      </c>
      <c r="AY105" s="19" t="s">
        <v>125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9" t="s">
        <v>83</v>
      </c>
      <c r="BK105" s="212">
        <f>ROUND(I105*H105,2)</f>
        <v>0</v>
      </c>
      <c r="BL105" s="19" t="s">
        <v>133</v>
      </c>
      <c r="BM105" s="211" t="s">
        <v>150</v>
      </c>
    </row>
    <row r="106" s="2" customFormat="1">
      <c r="A106" s="40"/>
      <c r="B106" s="41"/>
      <c r="C106" s="200" t="s">
        <v>133</v>
      </c>
      <c r="D106" s="200" t="s">
        <v>128</v>
      </c>
      <c r="E106" s="201" t="s">
        <v>151</v>
      </c>
      <c r="F106" s="202" t="s">
        <v>152</v>
      </c>
      <c r="G106" s="203" t="s">
        <v>145</v>
      </c>
      <c r="H106" s="204">
        <v>39.512</v>
      </c>
      <c r="I106" s="205"/>
      <c r="J106" s="206">
        <f>ROUND(I106*H106,2)</f>
        <v>0</v>
      </c>
      <c r="K106" s="202" t="s">
        <v>132</v>
      </c>
      <c r="L106" s="46"/>
      <c r="M106" s="207" t="s">
        <v>20</v>
      </c>
      <c r="N106" s="208" t="s">
        <v>45</v>
      </c>
      <c r="O106" s="86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1" t="s">
        <v>133</v>
      </c>
      <c r="AT106" s="211" t="s">
        <v>128</v>
      </c>
      <c r="AU106" s="211" t="s">
        <v>146</v>
      </c>
      <c r="AY106" s="19" t="s">
        <v>125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9" t="s">
        <v>83</v>
      </c>
      <c r="BK106" s="212">
        <f>ROUND(I106*H106,2)</f>
        <v>0</v>
      </c>
      <c r="BL106" s="19" t="s">
        <v>133</v>
      </c>
      <c r="BM106" s="211" t="s">
        <v>153</v>
      </c>
    </row>
    <row r="107" s="14" customFormat="1">
      <c r="A107" s="14"/>
      <c r="B107" s="224"/>
      <c r="C107" s="225"/>
      <c r="D107" s="215" t="s">
        <v>135</v>
      </c>
      <c r="E107" s="225"/>
      <c r="F107" s="227" t="s">
        <v>154</v>
      </c>
      <c r="G107" s="225"/>
      <c r="H107" s="228">
        <v>39.512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4" t="s">
        <v>135</v>
      </c>
      <c r="AU107" s="234" t="s">
        <v>146</v>
      </c>
      <c r="AV107" s="14" t="s">
        <v>83</v>
      </c>
      <c r="AW107" s="14" t="s">
        <v>4</v>
      </c>
      <c r="AX107" s="14" t="s">
        <v>78</v>
      </c>
      <c r="AY107" s="234" t="s">
        <v>125</v>
      </c>
    </row>
    <row r="108" s="2" customFormat="1">
      <c r="A108" s="40"/>
      <c r="B108" s="41"/>
      <c r="C108" s="200" t="s">
        <v>155</v>
      </c>
      <c r="D108" s="200" t="s">
        <v>128</v>
      </c>
      <c r="E108" s="201" t="s">
        <v>156</v>
      </c>
      <c r="F108" s="202" t="s">
        <v>157</v>
      </c>
      <c r="G108" s="203" t="s">
        <v>145</v>
      </c>
      <c r="H108" s="204">
        <v>0.51100000000000001</v>
      </c>
      <c r="I108" s="205"/>
      <c r="J108" s="206">
        <f>ROUND(I108*H108,2)</f>
        <v>0</v>
      </c>
      <c r="K108" s="202" t="s">
        <v>132</v>
      </c>
      <c r="L108" s="46"/>
      <c r="M108" s="207" t="s">
        <v>20</v>
      </c>
      <c r="N108" s="208" t="s">
        <v>45</v>
      </c>
      <c r="O108" s="86"/>
      <c r="P108" s="209">
        <f>O108*H108</f>
        <v>0</v>
      </c>
      <c r="Q108" s="209">
        <v>0</v>
      </c>
      <c r="R108" s="209">
        <f>Q108*H108</f>
        <v>0</v>
      </c>
      <c r="S108" s="209">
        <v>0</v>
      </c>
      <c r="T108" s="210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1" t="s">
        <v>133</v>
      </c>
      <c r="AT108" s="211" t="s">
        <v>128</v>
      </c>
      <c r="AU108" s="211" t="s">
        <v>146</v>
      </c>
      <c r="AY108" s="19" t="s">
        <v>125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19" t="s">
        <v>83</v>
      </c>
      <c r="BK108" s="212">
        <f>ROUND(I108*H108,2)</f>
        <v>0</v>
      </c>
      <c r="BL108" s="19" t="s">
        <v>133</v>
      </c>
      <c r="BM108" s="211" t="s">
        <v>158</v>
      </c>
    </row>
    <row r="109" s="2" customFormat="1">
      <c r="A109" s="40"/>
      <c r="B109" s="41"/>
      <c r="C109" s="200" t="s">
        <v>159</v>
      </c>
      <c r="D109" s="200" t="s">
        <v>128</v>
      </c>
      <c r="E109" s="201" t="s">
        <v>160</v>
      </c>
      <c r="F109" s="202" t="s">
        <v>161</v>
      </c>
      <c r="G109" s="203" t="s">
        <v>145</v>
      </c>
      <c r="H109" s="204">
        <v>4.4279999999999999</v>
      </c>
      <c r="I109" s="205"/>
      <c r="J109" s="206">
        <f>ROUND(I109*H109,2)</f>
        <v>0</v>
      </c>
      <c r="K109" s="202" t="s">
        <v>132</v>
      </c>
      <c r="L109" s="46"/>
      <c r="M109" s="207" t="s">
        <v>20</v>
      </c>
      <c r="N109" s="208" t="s">
        <v>45</v>
      </c>
      <c r="O109" s="86"/>
      <c r="P109" s="209">
        <f>O109*H109</f>
        <v>0</v>
      </c>
      <c r="Q109" s="209">
        <v>0</v>
      </c>
      <c r="R109" s="209">
        <f>Q109*H109</f>
        <v>0</v>
      </c>
      <c r="S109" s="209">
        <v>0</v>
      </c>
      <c r="T109" s="210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1" t="s">
        <v>133</v>
      </c>
      <c r="AT109" s="211" t="s">
        <v>128</v>
      </c>
      <c r="AU109" s="211" t="s">
        <v>146</v>
      </c>
      <c r="AY109" s="19" t="s">
        <v>125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9" t="s">
        <v>83</v>
      </c>
      <c r="BK109" s="212">
        <f>ROUND(I109*H109,2)</f>
        <v>0</v>
      </c>
      <c r="BL109" s="19" t="s">
        <v>133</v>
      </c>
      <c r="BM109" s="211" t="s">
        <v>162</v>
      </c>
    </row>
    <row r="110" s="12" customFormat="1" ht="22.8" customHeight="1">
      <c r="A110" s="12"/>
      <c r="B110" s="184"/>
      <c r="C110" s="185"/>
      <c r="D110" s="186" t="s">
        <v>72</v>
      </c>
      <c r="E110" s="198" t="s">
        <v>163</v>
      </c>
      <c r="F110" s="198" t="s">
        <v>164</v>
      </c>
      <c r="G110" s="185"/>
      <c r="H110" s="185"/>
      <c r="I110" s="188"/>
      <c r="J110" s="199">
        <f>BK110</f>
        <v>0</v>
      </c>
      <c r="K110" s="185"/>
      <c r="L110" s="190"/>
      <c r="M110" s="191"/>
      <c r="N110" s="192"/>
      <c r="O110" s="192"/>
      <c r="P110" s="193">
        <f>P111</f>
        <v>0</v>
      </c>
      <c r="Q110" s="192"/>
      <c r="R110" s="193">
        <f>R111</f>
        <v>0</v>
      </c>
      <c r="S110" s="192"/>
      <c r="T110" s="194">
        <f>T111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5" t="s">
        <v>78</v>
      </c>
      <c r="AT110" s="196" t="s">
        <v>72</v>
      </c>
      <c r="AU110" s="196" t="s">
        <v>78</v>
      </c>
      <c r="AY110" s="195" t="s">
        <v>125</v>
      </c>
      <c r="BK110" s="197">
        <f>BK111</f>
        <v>0</v>
      </c>
    </row>
    <row r="111" s="2" customFormat="1" ht="33" customHeight="1">
      <c r="A111" s="40"/>
      <c r="B111" s="41"/>
      <c r="C111" s="200" t="s">
        <v>165</v>
      </c>
      <c r="D111" s="200" t="s">
        <v>128</v>
      </c>
      <c r="E111" s="201" t="s">
        <v>166</v>
      </c>
      <c r="F111" s="202" t="s">
        <v>167</v>
      </c>
      <c r="G111" s="203" t="s">
        <v>145</v>
      </c>
      <c r="H111" s="204">
        <v>0.012999999999999999</v>
      </c>
      <c r="I111" s="205"/>
      <c r="J111" s="206">
        <f>ROUND(I111*H111,2)</f>
        <v>0</v>
      </c>
      <c r="K111" s="202" t="s">
        <v>132</v>
      </c>
      <c r="L111" s="46"/>
      <c r="M111" s="207" t="s">
        <v>20</v>
      </c>
      <c r="N111" s="208" t="s">
        <v>45</v>
      </c>
      <c r="O111" s="86"/>
      <c r="P111" s="209">
        <f>O111*H111</f>
        <v>0</v>
      </c>
      <c r="Q111" s="209">
        <v>0</v>
      </c>
      <c r="R111" s="209">
        <f>Q111*H111</f>
        <v>0</v>
      </c>
      <c r="S111" s="209">
        <v>0</v>
      </c>
      <c r="T111" s="210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1" t="s">
        <v>133</v>
      </c>
      <c r="AT111" s="211" t="s">
        <v>128</v>
      </c>
      <c r="AU111" s="211" t="s">
        <v>83</v>
      </c>
      <c r="AY111" s="19" t="s">
        <v>125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19" t="s">
        <v>83</v>
      </c>
      <c r="BK111" s="212">
        <f>ROUND(I111*H111,2)</f>
        <v>0</v>
      </c>
      <c r="BL111" s="19" t="s">
        <v>133</v>
      </c>
      <c r="BM111" s="211" t="s">
        <v>168</v>
      </c>
    </row>
    <row r="112" s="12" customFormat="1" ht="25.92" customHeight="1">
      <c r="A112" s="12"/>
      <c r="B112" s="184"/>
      <c r="C112" s="185"/>
      <c r="D112" s="186" t="s">
        <v>72</v>
      </c>
      <c r="E112" s="187" t="s">
        <v>169</v>
      </c>
      <c r="F112" s="187" t="s">
        <v>170</v>
      </c>
      <c r="G112" s="185"/>
      <c r="H112" s="185"/>
      <c r="I112" s="188"/>
      <c r="J112" s="189">
        <f>BK112</f>
        <v>0</v>
      </c>
      <c r="K112" s="185"/>
      <c r="L112" s="190"/>
      <c r="M112" s="191"/>
      <c r="N112" s="192"/>
      <c r="O112" s="192"/>
      <c r="P112" s="193">
        <f>P113+P143+P310+P323+P332+P338+P347+P363+P369+P389</f>
        <v>0</v>
      </c>
      <c r="Q112" s="192"/>
      <c r="R112" s="193">
        <f>R113+R143+R310+R323+R332+R338+R347+R363+R369+R389</f>
        <v>9.5236949583999984</v>
      </c>
      <c r="S112" s="192"/>
      <c r="T112" s="194">
        <f>T113+T143+T310+T323+T332+T338+T347+T363+T369+T389</f>
        <v>4.9392600000000009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5" t="s">
        <v>83</v>
      </c>
      <c r="AT112" s="196" t="s">
        <v>72</v>
      </c>
      <c r="AU112" s="196" t="s">
        <v>73</v>
      </c>
      <c r="AY112" s="195" t="s">
        <v>125</v>
      </c>
      <c r="BK112" s="197">
        <f>BK113+BK143+BK310+BK323+BK332+BK338+BK347+BK363+BK369+BK389</f>
        <v>0</v>
      </c>
    </row>
    <row r="113" s="12" customFormat="1" ht="22.8" customHeight="1">
      <c r="A113" s="12"/>
      <c r="B113" s="184"/>
      <c r="C113" s="185"/>
      <c r="D113" s="186" t="s">
        <v>72</v>
      </c>
      <c r="E113" s="198" t="s">
        <v>171</v>
      </c>
      <c r="F113" s="198" t="s">
        <v>172</v>
      </c>
      <c r="G113" s="185"/>
      <c r="H113" s="185"/>
      <c r="I113" s="188"/>
      <c r="J113" s="199">
        <f>BK113</f>
        <v>0</v>
      </c>
      <c r="K113" s="185"/>
      <c r="L113" s="190"/>
      <c r="M113" s="191"/>
      <c r="N113" s="192"/>
      <c r="O113" s="192"/>
      <c r="P113" s="193">
        <f>SUM(P114:P142)</f>
        <v>0</v>
      </c>
      <c r="Q113" s="192"/>
      <c r="R113" s="193">
        <f>SUM(R114:R142)</f>
        <v>0.21949999999999997</v>
      </c>
      <c r="S113" s="192"/>
      <c r="T113" s="194">
        <f>SUM(T114:T142)</f>
        <v>0.65002000000000004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5" t="s">
        <v>83</v>
      </c>
      <c r="AT113" s="196" t="s">
        <v>72</v>
      </c>
      <c r="AU113" s="196" t="s">
        <v>78</v>
      </c>
      <c r="AY113" s="195" t="s">
        <v>125</v>
      </c>
      <c r="BK113" s="197">
        <f>SUM(BK114:BK142)</f>
        <v>0</v>
      </c>
    </row>
    <row r="114" s="2" customFormat="1" ht="16.5" customHeight="1">
      <c r="A114" s="40"/>
      <c r="B114" s="41"/>
      <c r="C114" s="200" t="s">
        <v>173</v>
      </c>
      <c r="D114" s="200" t="s">
        <v>128</v>
      </c>
      <c r="E114" s="201" t="s">
        <v>174</v>
      </c>
      <c r="F114" s="202" t="s">
        <v>175</v>
      </c>
      <c r="G114" s="203" t="s">
        <v>176</v>
      </c>
      <c r="H114" s="204">
        <v>14</v>
      </c>
      <c r="I114" s="205"/>
      <c r="J114" s="206">
        <f>ROUND(I114*H114,2)</f>
        <v>0</v>
      </c>
      <c r="K114" s="202" t="s">
        <v>132</v>
      </c>
      <c r="L114" s="46"/>
      <c r="M114" s="207" t="s">
        <v>20</v>
      </c>
      <c r="N114" s="208" t="s">
        <v>45</v>
      </c>
      <c r="O114" s="86"/>
      <c r="P114" s="209">
        <f>O114*H114</f>
        <v>0</v>
      </c>
      <c r="Q114" s="209">
        <v>0</v>
      </c>
      <c r="R114" s="209">
        <f>Q114*H114</f>
        <v>0</v>
      </c>
      <c r="S114" s="209">
        <v>0.03065</v>
      </c>
      <c r="T114" s="210">
        <f>S114*H114</f>
        <v>0.42909999999999998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1" t="s">
        <v>177</v>
      </c>
      <c r="AT114" s="211" t="s">
        <v>128</v>
      </c>
      <c r="AU114" s="211" t="s">
        <v>83</v>
      </c>
      <c r="AY114" s="19" t="s">
        <v>125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19" t="s">
        <v>83</v>
      </c>
      <c r="BK114" s="212">
        <f>ROUND(I114*H114,2)</f>
        <v>0</v>
      </c>
      <c r="BL114" s="19" t="s">
        <v>177</v>
      </c>
      <c r="BM114" s="211" t="s">
        <v>178</v>
      </c>
    </row>
    <row r="115" s="13" customFormat="1">
      <c r="A115" s="13"/>
      <c r="B115" s="213"/>
      <c r="C115" s="214"/>
      <c r="D115" s="215" t="s">
        <v>135</v>
      </c>
      <c r="E115" s="216" t="s">
        <v>20</v>
      </c>
      <c r="F115" s="217" t="s">
        <v>179</v>
      </c>
      <c r="G115" s="214"/>
      <c r="H115" s="216" t="s">
        <v>20</v>
      </c>
      <c r="I115" s="218"/>
      <c r="J115" s="214"/>
      <c r="K115" s="214"/>
      <c r="L115" s="219"/>
      <c r="M115" s="220"/>
      <c r="N115" s="221"/>
      <c r="O115" s="221"/>
      <c r="P115" s="221"/>
      <c r="Q115" s="221"/>
      <c r="R115" s="221"/>
      <c r="S115" s="221"/>
      <c r="T115" s="22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3" t="s">
        <v>135</v>
      </c>
      <c r="AU115" s="223" t="s">
        <v>83</v>
      </c>
      <c r="AV115" s="13" t="s">
        <v>78</v>
      </c>
      <c r="AW115" s="13" t="s">
        <v>34</v>
      </c>
      <c r="AX115" s="13" t="s">
        <v>73</v>
      </c>
      <c r="AY115" s="223" t="s">
        <v>125</v>
      </c>
    </row>
    <row r="116" s="14" customFormat="1">
      <c r="A116" s="14"/>
      <c r="B116" s="224"/>
      <c r="C116" s="225"/>
      <c r="D116" s="215" t="s">
        <v>135</v>
      </c>
      <c r="E116" s="226" t="s">
        <v>20</v>
      </c>
      <c r="F116" s="227" t="s">
        <v>180</v>
      </c>
      <c r="G116" s="225"/>
      <c r="H116" s="228">
        <v>14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4" t="s">
        <v>135</v>
      </c>
      <c r="AU116" s="234" t="s">
        <v>83</v>
      </c>
      <c r="AV116" s="14" t="s">
        <v>83</v>
      </c>
      <c r="AW116" s="14" t="s">
        <v>34</v>
      </c>
      <c r="AX116" s="14" t="s">
        <v>73</v>
      </c>
      <c r="AY116" s="234" t="s">
        <v>125</v>
      </c>
    </row>
    <row r="117" s="15" customFormat="1">
      <c r="A117" s="15"/>
      <c r="B117" s="235"/>
      <c r="C117" s="236"/>
      <c r="D117" s="215" t="s">
        <v>135</v>
      </c>
      <c r="E117" s="237" t="s">
        <v>20</v>
      </c>
      <c r="F117" s="238" t="s">
        <v>140</v>
      </c>
      <c r="G117" s="236"/>
      <c r="H117" s="239">
        <v>14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45" t="s">
        <v>135</v>
      </c>
      <c r="AU117" s="245" t="s">
        <v>83</v>
      </c>
      <c r="AV117" s="15" t="s">
        <v>133</v>
      </c>
      <c r="AW117" s="15" t="s">
        <v>34</v>
      </c>
      <c r="AX117" s="15" t="s">
        <v>78</v>
      </c>
      <c r="AY117" s="245" t="s">
        <v>125</v>
      </c>
    </row>
    <row r="118" s="2" customFormat="1" ht="16.5" customHeight="1">
      <c r="A118" s="40"/>
      <c r="B118" s="41"/>
      <c r="C118" s="200" t="s">
        <v>126</v>
      </c>
      <c r="D118" s="200" t="s">
        <v>128</v>
      </c>
      <c r="E118" s="201" t="s">
        <v>181</v>
      </c>
      <c r="F118" s="202" t="s">
        <v>182</v>
      </c>
      <c r="G118" s="203" t="s">
        <v>176</v>
      </c>
      <c r="H118" s="204">
        <v>84</v>
      </c>
      <c r="I118" s="205"/>
      <c r="J118" s="206">
        <f>ROUND(I118*H118,2)</f>
        <v>0</v>
      </c>
      <c r="K118" s="202" t="s">
        <v>132</v>
      </c>
      <c r="L118" s="46"/>
      <c r="M118" s="207" t="s">
        <v>20</v>
      </c>
      <c r="N118" s="208" t="s">
        <v>45</v>
      </c>
      <c r="O118" s="86"/>
      <c r="P118" s="209">
        <f>O118*H118</f>
        <v>0</v>
      </c>
      <c r="Q118" s="209">
        <v>0</v>
      </c>
      <c r="R118" s="209">
        <f>Q118*H118</f>
        <v>0</v>
      </c>
      <c r="S118" s="209">
        <v>0.00263</v>
      </c>
      <c r="T118" s="210">
        <f>S118*H118</f>
        <v>0.22092000000000001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1" t="s">
        <v>177</v>
      </c>
      <c r="AT118" s="211" t="s">
        <v>128</v>
      </c>
      <c r="AU118" s="211" t="s">
        <v>83</v>
      </c>
      <c r="AY118" s="19" t="s">
        <v>125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19" t="s">
        <v>83</v>
      </c>
      <c r="BK118" s="212">
        <f>ROUND(I118*H118,2)</f>
        <v>0</v>
      </c>
      <c r="BL118" s="19" t="s">
        <v>177</v>
      </c>
      <c r="BM118" s="211" t="s">
        <v>183</v>
      </c>
    </row>
    <row r="119" s="13" customFormat="1">
      <c r="A119" s="13"/>
      <c r="B119" s="213"/>
      <c r="C119" s="214"/>
      <c r="D119" s="215" t="s">
        <v>135</v>
      </c>
      <c r="E119" s="216" t="s">
        <v>20</v>
      </c>
      <c r="F119" s="217" t="s">
        <v>179</v>
      </c>
      <c r="G119" s="214"/>
      <c r="H119" s="216" t="s">
        <v>20</v>
      </c>
      <c r="I119" s="218"/>
      <c r="J119" s="214"/>
      <c r="K119" s="214"/>
      <c r="L119" s="219"/>
      <c r="M119" s="220"/>
      <c r="N119" s="221"/>
      <c r="O119" s="221"/>
      <c r="P119" s="221"/>
      <c r="Q119" s="221"/>
      <c r="R119" s="221"/>
      <c r="S119" s="221"/>
      <c r="T119" s="22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3" t="s">
        <v>135</v>
      </c>
      <c r="AU119" s="223" t="s">
        <v>83</v>
      </c>
      <c r="AV119" s="13" t="s">
        <v>78</v>
      </c>
      <c r="AW119" s="13" t="s">
        <v>34</v>
      </c>
      <c r="AX119" s="13" t="s">
        <v>73</v>
      </c>
      <c r="AY119" s="223" t="s">
        <v>125</v>
      </c>
    </row>
    <row r="120" s="14" customFormat="1">
      <c r="A120" s="14"/>
      <c r="B120" s="224"/>
      <c r="C120" s="225"/>
      <c r="D120" s="215" t="s">
        <v>135</v>
      </c>
      <c r="E120" s="226" t="s">
        <v>20</v>
      </c>
      <c r="F120" s="227" t="s">
        <v>184</v>
      </c>
      <c r="G120" s="225"/>
      <c r="H120" s="228">
        <v>84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4" t="s">
        <v>135</v>
      </c>
      <c r="AU120" s="234" t="s">
        <v>83</v>
      </c>
      <c r="AV120" s="14" t="s">
        <v>83</v>
      </c>
      <c r="AW120" s="14" t="s">
        <v>34</v>
      </c>
      <c r="AX120" s="14" t="s">
        <v>73</v>
      </c>
      <c r="AY120" s="234" t="s">
        <v>125</v>
      </c>
    </row>
    <row r="121" s="15" customFormat="1">
      <c r="A121" s="15"/>
      <c r="B121" s="235"/>
      <c r="C121" s="236"/>
      <c r="D121" s="215" t="s">
        <v>135</v>
      </c>
      <c r="E121" s="237" t="s">
        <v>20</v>
      </c>
      <c r="F121" s="238" t="s">
        <v>140</v>
      </c>
      <c r="G121" s="236"/>
      <c r="H121" s="239">
        <v>84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45" t="s">
        <v>135</v>
      </c>
      <c r="AU121" s="245" t="s">
        <v>83</v>
      </c>
      <c r="AV121" s="15" t="s">
        <v>133</v>
      </c>
      <c r="AW121" s="15" t="s">
        <v>34</v>
      </c>
      <c r="AX121" s="15" t="s">
        <v>78</v>
      </c>
      <c r="AY121" s="245" t="s">
        <v>125</v>
      </c>
    </row>
    <row r="122" s="2" customFormat="1" ht="16.5" customHeight="1">
      <c r="A122" s="40"/>
      <c r="B122" s="41"/>
      <c r="C122" s="200" t="s">
        <v>185</v>
      </c>
      <c r="D122" s="200" t="s">
        <v>128</v>
      </c>
      <c r="E122" s="201" t="s">
        <v>186</v>
      </c>
      <c r="F122" s="202" t="s">
        <v>187</v>
      </c>
      <c r="G122" s="203" t="s">
        <v>176</v>
      </c>
      <c r="H122" s="204">
        <v>36</v>
      </c>
      <c r="I122" s="205"/>
      <c r="J122" s="206">
        <f>ROUND(I122*H122,2)</f>
        <v>0</v>
      </c>
      <c r="K122" s="202" t="s">
        <v>132</v>
      </c>
      <c r="L122" s="46"/>
      <c r="M122" s="207" t="s">
        <v>20</v>
      </c>
      <c r="N122" s="208" t="s">
        <v>45</v>
      </c>
      <c r="O122" s="86"/>
      <c r="P122" s="209">
        <f>O122*H122</f>
        <v>0</v>
      </c>
      <c r="Q122" s="209">
        <v>0.0022399999999999998</v>
      </c>
      <c r="R122" s="209">
        <f>Q122*H122</f>
        <v>0.080639999999999989</v>
      </c>
      <c r="S122" s="209">
        <v>0</v>
      </c>
      <c r="T122" s="210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1" t="s">
        <v>177</v>
      </c>
      <c r="AT122" s="211" t="s">
        <v>128</v>
      </c>
      <c r="AU122" s="211" t="s">
        <v>83</v>
      </c>
      <c r="AY122" s="19" t="s">
        <v>125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9" t="s">
        <v>83</v>
      </c>
      <c r="BK122" s="212">
        <f>ROUND(I122*H122,2)</f>
        <v>0</v>
      </c>
      <c r="BL122" s="19" t="s">
        <v>177</v>
      </c>
      <c r="BM122" s="211" t="s">
        <v>188</v>
      </c>
    </row>
    <row r="123" s="14" customFormat="1">
      <c r="A123" s="14"/>
      <c r="B123" s="224"/>
      <c r="C123" s="225"/>
      <c r="D123" s="215" t="s">
        <v>135</v>
      </c>
      <c r="E123" s="226" t="s">
        <v>20</v>
      </c>
      <c r="F123" s="227" t="s">
        <v>189</v>
      </c>
      <c r="G123" s="225"/>
      <c r="H123" s="228">
        <v>36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4" t="s">
        <v>135</v>
      </c>
      <c r="AU123" s="234" t="s">
        <v>83</v>
      </c>
      <c r="AV123" s="14" t="s">
        <v>83</v>
      </c>
      <c r="AW123" s="14" t="s">
        <v>34</v>
      </c>
      <c r="AX123" s="14" t="s">
        <v>73</v>
      </c>
      <c r="AY123" s="234" t="s">
        <v>125</v>
      </c>
    </row>
    <row r="124" s="15" customFormat="1">
      <c r="A124" s="15"/>
      <c r="B124" s="235"/>
      <c r="C124" s="236"/>
      <c r="D124" s="215" t="s">
        <v>135</v>
      </c>
      <c r="E124" s="237" t="s">
        <v>20</v>
      </c>
      <c r="F124" s="238" t="s">
        <v>140</v>
      </c>
      <c r="G124" s="236"/>
      <c r="H124" s="239">
        <v>36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45" t="s">
        <v>135</v>
      </c>
      <c r="AU124" s="245" t="s">
        <v>83</v>
      </c>
      <c r="AV124" s="15" t="s">
        <v>133</v>
      </c>
      <c r="AW124" s="15" t="s">
        <v>34</v>
      </c>
      <c r="AX124" s="15" t="s">
        <v>78</v>
      </c>
      <c r="AY124" s="245" t="s">
        <v>125</v>
      </c>
    </row>
    <row r="125" s="2" customFormat="1" ht="16.5" customHeight="1">
      <c r="A125" s="40"/>
      <c r="B125" s="41"/>
      <c r="C125" s="200" t="s">
        <v>190</v>
      </c>
      <c r="D125" s="200" t="s">
        <v>128</v>
      </c>
      <c r="E125" s="201" t="s">
        <v>191</v>
      </c>
      <c r="F125" s="202" t="s">
        <v>192</v>
      </c>
      <c r="G125" s="203" t="s">
        <v>176</v>
      </c>
      <c r="H125" s="204">
        <v>90</v>
      </c>
      <c r="I125" s="205"/>
      <c r="J125" s="206">
        <f>ROUND(I125*H125,2)</f>
        <v>0</v>
      </c>
      <c r="K125" s="202" t="s">
        <v>132</v>
      </c>
      <c r="L125" s="46"/>
      <c r="M125" s="207" t="s">
        <v>20</v>
      </c>
      <c r="N125" s="208" t="s">
        <v>45</v>
      </c>
      <c r="O125" s="86"/>
      <c r="P125" s="209">
        <f>O125*H125</f>
        <v>0</v>
      </c>
      <c r="Q125" s="209">
        <v>0.00139</v>
      </c>
      <c r="R125" s="209">
        <f>Q125*H125</f>
        <v>0.12509999999999999</v>
      </c>
      <c r="S125" s="209">
        <v>0</v>
      </c>
      <c r="T125" s="210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1" t="s">
        <v>177</v>
      </c>
      <c r="AT125" s="211" t="s">
        <v>128</v>
      </c>
      <c r="AU125" s="211" t="s">
        <v>83</v>
      </c>
      <c r="AY125" s="19" t="s">
        <v>125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9" t="s">
        <v>83</v>
      </c>
      <c r="BK125" s="212">
        <f>ROUND(I125*H125,2)</f>
        <v>0</v>
      </c>
      <c r="BL125" s="19" t="s">
        <v>177</v>
      </c>
      <c r="BM125" s="211" t="s">
        <v>193</v>
      </c>
    </row>
    <row r="126" s="13" customFormat="1">
      <c r="A126" s="13"/>
      <c r="B126" s="213"/>
      <c r="C126" s="214"/>
      <c r="D126" s="215" t="s">
        <v>135</v>
      </c>
      <c r="E126" s="216" t="s">
        <v>20</v>
      </c>
      <c r="F126" s="217" t="s">
        <v>179</v>
      </c>
      <c r="G126" s="214"/>
      <c r="H126" s="216" t="s">
        <v>20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3" t="s">
        <v>135</v>
      </c>
      <c r="AU126" s="223" t="s">
        <v>83</v>
      </c>
      <c r="AV126" s="13" t="s">
        <v>78</v>
      </c>
      <c r="AW126" s="13" t="s">
        <v>34</v>
      </c>
      <c r="AX126" s="13" t="s">
        <v>73</v>
      </c>
      <c r="AY126" s="223" t="s">
        <v>125</v>
      </c>
    </row>
    <row r="127" s="14" customFormat="1">
      <c r="A127" s="14"/>
      <c r="B127" s="224"/>
      <c r="C127" s="225"/>
      <c r="D127" s="215" t="s">
        <v>135</v>
      </c>
      <c r="E127" s="226" t="s">
        <v>20</v>
      </c>
      <c r="F127" s="227" t="s">
        <v>194</v>
      </c>
      <c r="G127" s="225"/>
      <c r="H127" s="228">
        <v>90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34" t="s">
        <v>135</v>
      </c>
      <c r="AU127" s="234" t="s">
        <v>83</v>
      </c>
      <c r="AV127" s="14" t="s">
        <v>83</v>
      </c>
      <c r="AW127" s="14" t="s">
        <v>34</v>
      </c>
      <c r="AX127" s="14" t="s">
        <v>73</v>
      </c>
      <c r="AY127" s="234" t="s">
        <v>125</v>
      </c>
    </row>
    <row r="128" s="15" customFormat="1">
      <c r="A128" s="15"/>
      <c r="B128" s="235"/>
      <c r="C128" s="236"/>
      <c r="D128" s="215" t="s">
        <v>135</v>
      </c>
      <c r="E128" s="237" t="s">
        <v>20</v>
      </c>
      <c r="F128" s="238" t="s">
        <v>140</v>
      </c>
      <c r="G128" s="236"/>
      <c r="H128" s="239">
        <v>90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45" t="s">
        <v>135</v>
      </c>
      <c r="AU128" s="245" t="s">
        <v>83</v>
      </c>
      <c r="AV128" s="15" t="s">
        <v>133</v>
      </c>
      <c r="AW128" s="15" t="s">
        <v>34</v>
      </c>
      <c r="AX128" s="15" t="s">
        <v>78</v>
      </c>
      <c r="AY128" s="245" t="s">
        <v>125</v>
      </c>
    </row>
    <row r="129" s="2" customFormat="1" ht="16.5" customHeight="1">
      <c r="A129" s="40"/>
      <c r="B129" s="41"/>
      <c r="C129" s="200" t="s">
        <v>195</v>
      </c>
      <c r="D129" s="200" t="s">
        <v>128</v>
      </c>
      <c r="E129" s="201" t="s">
        <v>196</v>
      </c>
      <c r="F129" s="202" t="s">
        <v>197</v>
      </c>
      <c r="G129" s="203" t="s">
        <v>176</v>
      </c>
      <c r="H129" s="204">
        <v>8</v>
      </c>
      <c r="I129" s="205"/>
      <c r="J129" s="206">
        <f>ROUND(I129*H129,2)</f>
        <v>0</v>
      </c>
      <c r="K129" s="202" t="s">
        <v>132</v>
      </c>
      <c r="L129" s="46"/>
      <c r="M129" s="207" t="s">
        <v>20</v>
      </c>
      <c r="N129" s="208" t="s">
        <v>45</v>
      </c>
      <c r="O129" s="86"/>
      <c r="P129" s="209">
        <f>O129*H129</f>
        <v>0</v>
      </c>
      <c r="Q129" s="209">
        <v>0.00172</v>
      </c>
      <c r="R129" s="209">
        <f>Q129*H129</f>
        <v>0.01376</v>
      </c>
      <c r="S129" s="209">
        <v>0</v>
      </c>
      <c r="T129" s="210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1" t="s">
        <v>177</v>
      </c>
      <c r="AT129" s="211" t="s">
        <v>128</v>
      </c>
      <c r="AU129" s="211" t="s">
        <v>83</v>
      </c>
      <c r="AY129" s="19" t="s">
        <v>125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9" t="s">
        <v>83</v>
      </c>
      <c r="BK129" s="212">
        <f>ROUND(I129*H129,2)</f>
        <v>0</v>
      </c>
      <c r="BL129" s="19" t="s">
        <v>177</v>
      </c>
      <c r="BM129" s="211" t="s">
        <v>198</v>
      </c>
    </row>
    <row r="130" s="13" customFormat="1">
      <c r="A130" s="13"/>
      <c r="B130" s="213"/>
      <c r="C130" s="214"/>
      <c r="D130" s="215" t="s">
        <v>135</v>
      </c>
      <c r="E130" s="216" t="s">
        <v>20</v>
      </c>
      <c r="F130" s="217" t="s">
        <v>179</v>
      </c>
      <c r="G130" s="214"/>
      <c r="H130" s="216" t="s">
        <v>20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3" t="s">
        <v>135</v>
      </c>
      <c r="AU130" s="223" t="s">
        <v>83</v>
      </c>
      <c r="AV130" s="13" t="s">
        <v>78</v>
      </c>
      <c r="AW130" s="13" t="s">
        <v>34</v>
      </c>
      <c r="AX130" s="13" t="s">
        <v>73</v>
      </c>
      <c r="AY130" s="223" t="s">
        <v>125</v>
      </c>
    </row>
    <row r="131" s="14" customFormat="1">
      <c r="A131" s="14"/>
      <c r="B131" s="224"/>
      <c r="C131" s="225"/>
      <c r="D131" s="215" t="s">
        <v>135</v>
      </c>
      <c r="E131" s="226" t="s">
        <v>20</v>
      </c>
      <c r="F131" s="227" t="s">
        <v>199</v>
      </c>
      <c r="G131" s="225"/>
      <c r="H131" s="228">
        <v>8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4" t="s">
        <v>135</v>
      </c>
      <c r="AU131" s="234" t="s">
        <v>83</v>
      </c>
      <c r="AV131" s="14" t="s">
        <v>83</v>
      </c>
      <c r="AW131" s="14" t="s">
        <v>34</v>
      </c>
      <c r="AX131" s="14" t="s">
        <v>73</v>
      </c>
      <c r="AY131" s="234" t="s">
        <v>125</v>
      </c>
    </row>
    <row r="132" s="15" customFormat="1">
      <c r="A132" s="15"/>
      <c r="B132" s="235"/>
      <c r="C132" s="236"/>
      <c r="D132" s="215" t="s">
        <v>135</v>
      </c>
      <c r="E132" s="237" t="s">
        <v>20</v>
      </c>
      <c r="F132" s="238" t="s">
        <v>140</v>
      </c>
      <c r="G132" s="236"/>
      <c r="H132" s="239">
        <v>8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45" t="s">
        <v>135</v>
      </c>
      <c r="AU132" s="245" t="s">
        <v>83</v>
      </c>
      <c r="AV132" s="15" t="s">
        <v>133</v>
      </c>
      <c r="AW132" s="15" t="s">
        <v>34</v>
      </c>
      <c r="AX132" s="15" t="s">
        <v>78</v>
      </c>
      <c r="AY132" s="245" t="s">
        <v>125</v>
      </c>
    </row>
    <row r="133" s="2" customFormat="1" ht="16.5" customHeight="1">
      <c r="A133" s="40"/>
      <c r="B133" s="41"/>
      <c r="C133" s="200" t="s">
        <v>82</v>
      </c>
      <c r="D133" s="200" t="s">
        <v>128</v>
      </c>
      <c r="E133" s="201" t="s">
        <v>200</v>
      </c>
      <c r="F133" s="202" t="s">
        <v>201</v>
      </c>
      <c r="G133" s="203" t="s">
        <v>176</v>
      </c>
      <c r="H133" s="204">
        <v>126</v>
      </c>
      <c r="I133" s="205"/>
      <c r="J133" s="206">
        <f>ROUND(I133*H133,2)</f>
        <v>0</v>
      </c>
      <c r="K133" s="202" t="s">
        <v>132</v>
      </c>
      <c r="L133" s="46"/>
      <c r="M133" s="207" t="s">
        <v>20</v>
      </c>
      <c r="N133" s="208" t="s">
        <v>45</v>
      </c>
      <c r="O133" s="86"/>
      <c r="P133" s="209">
        <f>O133*H133</f>
        <v>0</v>
      </c>
      <c r="Q133" s="209">
        <v>0</v>
      </c>
      <c r="R133" s="209">
        <f>Q133*H133</f>
        <v>0</v>
      </c>
      <c r="S133" s="209">
        <v>0</v>
      </c>
      <c r="T133" s="210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1" t="s">
        <v>177</v>
      </c>
      <c r="AT133" s="211" t="s">
        <v>128</v>
      </c>
      <c r="AU133" s="211" t="s">
        <v>83</v>
      </c>
      <c r="AY133" s="19" t="s">
        <v>125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9" t="s">
        <v>83</v>
      </c>
      <c r="BK133" s="212">
        <f>ROUND(I133*H133,2)</f>
        <v>0</v>
      </c>
      <c r="BL133" s="19" t="s">
        <v>177</v>
      </c>
      <c r="BM133" s="211" t="s">
        <v>202</v>
      </c>
    </row>
    <row r="134" s="13" customFormat="1">
      <c r="A134" s="13"/>
      <c r="B134" s="213"/>
      <c r="C134" s="214"/>
      <c r="D134" s="215" t="s">
        <v>135</v>
      </c>
      <c r="E134" s="216" t="s">
        <v>20</v>
      </c>
      <c r="F134" s="217" t="s">
        <v>179</v>
      </c>
      <c r="G134" s="214"/>
      <c r="H134" s="216" t="s">
        <v>20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3" t="s">
        <v>135</v>
      </c>
      <c r="AU134" s="223" t="s">
        <v>83</v>
      </c>
      <c r="AV134" s="13" t="s">
        <v>78</v>
      </c>
      <c r="AW134" s="13" t="s">
        <v>34</v>
      </c>
      <c r="AX134" s="13" t="s">
        <v>73</v>
      </c>
      <c r="AY134" s="223" t="s">
        <v>125</v>
      </c>
    </row>
    <row r="135" s="14" customFormat="1">
      <c r="A135" s="14"/>
      <c r="B135" s="224"/>
      <c r="C135" s="225"/>
      <c r="D135" s="215" t="s">
        <v>135</v>
      </c>
      <c r="E135" s="226" t="s">
        <v>20</v>
      </c>
      <c r="F135" s="227" t="s">
        <v>203</v>
      </c>
      <c r="G135" s="225"/>
      <c r="H135" s="228">
        <v>126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4" t="s">
        <v>135</v>
      </c>
      <c r="AU135" s="234" t="s">
        <v>83</v>
      </c>
      <c r="AV135" s="14" t="s">
        <v>83</v>
      </c>
      <c r="AW135" s="14" t="s">
        <v>34</v>
      </c>
      <c r="AX135" s="14" t="s">
        <v>73</v>
      </c>
      <c r="AY135" s="234" t="s">
        <v>125</v>
      </c>
    </row>
    <row r="136" s="15" customFormat="1">
      <c r="A136" s="15"/>
      <c r="B136" s="235"/>
      <c r="C136" s="236"/>
      <c r="D136" s="215" t="s">
        <v>135</v>
      </c>
      <c r="E136" s="237" t="s">
        <v>20</v>
      </c>
      <c r="F136" s="238" t="s">
        <v>140</v>
      </c>
      <c r="G136" s="236"/>
      <c r="H136" s="239">
        <v>126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45" t="s">
        <v>135</v>
      </c>
      <c r="AU136" s="245" t="s">
        <v>83</v>
      </c>
      <c r="AV136" s="15" t="s">
        <v>133</v>
      </c>
      <c r="AW136" s="15" t="s">
        <v>34</v>
      </c>
      <c r="AX136" s="15" t="s">
        <v>78</v>
      </c>
      <c r="AY136" s="245" t="s">
        <v>125</v>
      </c>
    </row>
    <row r="137" s="2" customFormat="1" ht="16.5" customHeight="1">
      <c r="A137" s="40"/>
      <c r="B137" s="41"/>
      <c r="C137" s="200" t="s">
        <v>204</v>
      </c>
      <c r="D137" s="200" t="s">
        <v>128</v>
      </c>
      <c r="E137" s="201" t="s">
        <v>205</v>
      </c>
      <c r="F137" s="202" t="s">
        <v>206</v>
      </c>
      <c r="G137" s="203" t="s">
        <v>176</v>
      </c>
      <c r="H137" s="204">
        <v>8</v>
      </c>
      <c r="I137" s="205"/>
      <c r="J137" s="206">
        <f>ROUND(I137*H137,2)</f>
        <v>0</v>
      </c>
      <c r="K137" s="202" t="s">
        <v>132</v>
      </c>
      <c r="L137" s="46"/>
      <c r="M137" s="207" t="s">
        <v>20</v>
      </c>
      <c r="N137" s="208" t="s">
        <v>45</v>
      </c>
      <c r="O137" s="86"/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1" t="s">
        <v>177</v>
      </c>
      <c r="AT137" s="211" t="s">
        <v>128</v>
      </c>
      <c r="AU137" s="211" t="s">
        <v>83</v>
      </c>
      <c r="AY137" s="19" t="s">
        <v>125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9" t="s">
        <v>83</v>
      </c>
      <c r="BK137" s="212">
        <f>ROUND(I137*H137,2)</f>
        <v>0</v>
      </c>
      <c r="BL137" s="19" t="s">
        <v>177</v>
      </c>
      <c r="BM137" s="211" t="s">
        <v>207</v>
      </c>
    </row>
    <row r="138" s="13" customFormat="1">
      <c r="A138" s="13"/>
      <c r="B138" s="213"/>
      <c r="C138" s="214"/>
      <c r="D138" s="215" t="s">
        <v>135</v>
      </c>
      <c r="E138" s="216" t="s">
        <v>20</v>
      </c>
      <c r="F138" s="217" t="s">
        <v>179</v>
      </c>
      <c r="G138" s="214"/>
      <c r="H138" s="216" t="s">
        <v>20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3" t="s">
        <v>135</v>
      </c>
      <c r="AU138" s="223" t="s">
        <v>83</v>
      </c>
      <c r="AV138" s="13" t="s">
        <v>78</v>
      </c>
      <c r="AW138" s="13" t="s">
        <v>34</v>
      </c>
      <c r="AX138" s="13" t="s">
        <v>73</v>
      </c>
      <c r="AY138" s="223" t="s">
        <v>125</v>
      </c>
    </row>
    <row r="139" s="14" customFormat="1">
      <c r="A139" s="14"/>
      <c r="B139" s="224"/>
      <c r="C139" s="225"/>
      <c r="D139" s="215" t="s">
        <v>135</v>
      </c>
      <c r="E139" s="226" t="s">
        <v>20</v>
      </c>
      <c r="F139" s="227" t="s">
        <v>199</v>
      </c>
      <c r="G139" s="225"/>
      <c r="H139" s="228">
        <v>8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34" t="s">
        <v>135</v>
      </c>
      <c r="AU139" s="234" t="s">
        <v>83</v>
      </c>
      <c r="AV139" s="14" t="s">
        <v>83</v>
      </c>
      <c r="AW139" s="14" t="s">
        <v>34</v>
      </c>
      <c r="AX139" s="14" t="s">
        <v>73</v>
      </c>
      <c r="AY139" s="234" t="s">
        <v>125</v>
      </c>
    </row>
    <row r="140" s="15" customFormat="1">
      <c r="A140" s="15"/>
      <c r="B140" s="235"/>
      <c r="C140" s="236"/>
      <c r="D140" s="215" t="s">
        <v>135</v>
      </c>
      <c r="E140" s="237" t="s">
        <v>20</v>
      </c>
      <c r="F140" s="238" t="s">
        <v>140</v>
      </c>
      <c r="G140" s="236"/>
      <c r="H140" s="239">
        <v>8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45" t="s">
        <v>135</v>
      </c>
      <c r="AU140" s="245" t="s">
        <v>83</v>
      </c>
      <c r="AV140" s="15" t="s">
        <v>133</v>
      </c>
      <c r="AW140" s="15" t="s">
        <v>34</v>
      </c>
      <c r="AX140" s="15" t="s">
        <v>78</v>
      </c>
      <c r="AY140" s="245" t="s">
        <v>125</v>
      </c>
    </row>
    <row r="141" s="2" customFormat="1">
      <c r="A141" s="40"/>
      <c r="B141" s="41"/>
      <c r="C141" s="200" t="s">
        <v>9</v>
      </c>
      <c r="D141" s="200" t="s">
        <v>128</v>
      </c>
      <c r="E141" s="201" t="s">
        <v>208</v>
      </c>
      <c r="F141" s="202" t="s">
        <v>209</v>
      </c>
      <c r="G141" s="203" t="s">
        <v>145</v>
      </c>
      <c r="H141" s="204">
        <v>0.65000000000000002</v>
      </c>
      <c r="I141" s="205"/>
      <c r="J141" s="206">
        <f>ROUND(I141*H141,2)</f>
        <v>0</v>
      </c>
      <c r="K141" s="202" t="s">
        <v>132</v>
      </c>
      <c r="L141" s="46"/>
      <c r="M141" s="207" t="s">
        <v>20</v>
      </c>
      <c r="N141" s="208" t="s">
        <v>45</v>
      </c>
      <c r="O141" s="86"/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1" t="s">
        <v>177</v>
      </c>
      <c r="AT141" s="211" t="s">
        <v>128</v>
      </c>
      <c r="AU141" s="211" t="s">
        <v>83</v>
      </c>
      <c r="AY141" s="19" t="s">
        <v>125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9" t="s">
        <v>83</v>
      </c>
      <c r="BK141" s="212">
        <f>ROUND(I141*H141,2)</f>
        <v>0</v>
      </c>
      <c r="BL141" s="19" t="s">
        <v>177</v>
      </c>
      <c r="BM141" s="211" t="s">
        <v>210</v>
      </c>
    </row>
    <row r="142" s="2" customFormat="1">
      <c r="A142" s="40"/>
      <c r="B142" s="41"/>
      <c r="C142" s="200" t="s">
        <v>177</v>
      </c>
      <c r="D142" s="200" t="s">
        <v>128</v>
      </c>
      <c r="E142" s="201" t="s">
        <v>211</v>
      </c>
      <c r="F142" s="202" t="s">
        <v>212</v>
      </c>
      <c r="G142" s="203" t="s">
        <v>145</v>
      </c>
      <c r="H142" s="204">
        <v>0.22</v>
      </c>
      <c r="I142" s="205"/>
      <c r="J142" s="206">
        <f>ROUND(I142*H142,2)</f>
        <v>0</v>
      </c>
      <c r="K142" s="202" t="s">
        <v>132</v>
      </c>
      <c r="L142" s="46"/>
      <c r="M142" s="207" t="s">
        <v>20</v>
      </c>
      <c r="N142" s="208" t="s">
        <v>45</v>
      </c>
      <c r="O142" s="86"/>
      <c r="P142" s="209">
        <f>O142*H142</f>
        <v>0</v>
      </c>
      <c r="Q142" s="209">
        <v>0</v>
      </c>
      <c r="R142" s="209">
        <f>Q142*H142</f>
        <v>0</v>
      </c>
      <c r="S142" s="209">
        <v>0</v>
      </c>
      <c r="T142" s="210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1" t="s">
        <v>177</v>
      </c>
      <c r="AT142" s="211" t="s">
        <v>128</v>
      </c>
      <c r="AU142" s="211" t="s">
        <v>83</v>
      </c>
      <c r="AY142" s="19" t="s">
        <v>125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9" t="s">
        <v>83</v>
      </c>
      <c r="BK142" s="212">
        <f>ROUND(I142*H142,2)</f>
        <v>0</v>
      </c>
      <c r="BL142" s="19" t="s">
        <v>177</v>
      </c>
      <c r="BM142" s="211" t="s">
        <v>213</v>
      </c>
    </row>
    <row r="143" s="12" customFormat="1" ht="22.8" customHeight="1">
      <c r="A143" s="12"/>
      <c r="B143" s="184"/>
      <c r="C143" s="185"/>
      <c r="D143" s="186" t="s">
        <v>72</v>
      </c>
      <c r="E143" s="198" t="s">
        <v>214</v>
      </c>
      <c r="F143" s="198" t="s">
        <v>215</v>
      </c>
      <c r="G143" s="185"/>
      <c r="H143" s="185"/>
      <c r="I143" s="188"/>
      <c r="J143" s="199">
        <f>BK143</f>
        <v>0</v>
      </c>
      <c r="K143" s="185"/>
      <c r="L143" s="190"/>
      <c r="M143" s="191"/>
      <c r="N143" s="192"/>
      <c r="O143" s="192"/>
      <c r="P143" s="193">
        <f>SUM(P144:P309)</f>
        <v>0</v>
      </c>
      <c r="Q143" s="192"/>
      <c r="R143" s="193">
        <f>SUM(R144:R309)</f>
        <v>2.5900600000000003</v>
      </c>
      <c r="S143" s="192"/>
      <c r="T143" s="194">
        <f>SUM(T144:T309)</f>
        <v>1.4748399999999999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5" t="s">
        <v>83</v>
      </c>
      <c r="AT143" s="196" t="s">
        <v>72</v>
      </c>
      <c r="AU143" s="196" t="s">
        <v>78</v>
      </c>
      <c r="AY143" s="195" t="s">
        <v>125</v>
      </c>
      <c r="BK143" s="197">
        <f>SUM(BK144:BK309)</f>
        <v>0</v>
      </c>
    </row>
    <row r="144" s="2" customFormat="1" ht="16.5" customHeight="1">
      <c r="A144" s="40"/>
      <c r="B144" s="41"/>
      <c r="C144" s="200" t="s">
        <v>216</v>
      </c>
      <c r="D144" s="200" t="s">
        <v>128</v>
      </c>
      <c r="E144" s="201" t="s">
        <v>217</v>
      </c>
      <c r="F144" s="202" t="s">
        <v>218</v>
      </c>
      <c r="G144" s="203" t="s">
        <v>176</v>
      </c>
      <c r="H144" s="204">
        <v>512</v>
      </c>
      <c r="I144" s="205"/>
      <c r="J144" s="206">
        <f>ROUND(I144*H144,2)</f>
        <v>0</v>
      </c>
      <c r="K144" s="202" t="s">
        <v>132</v>
      </c>
      <c r="L144" s="46"/>
      <c r="M144" s="207" t="s">
        <v>20</v>
      </c>
      <c r="N144" s="208" t="s">
        <v>45</v>
      </c>
      <c r="O144" s="86"/>
      <c r="P144" s="209">
        <f>O144*H144</f>
        <v>0</v>
      </c>
      <c r="Q144" s="209">
        <v>0</v>
      </c>
      <c r="R144" s="209">
        <f>Q144*H144</f>
        <v>0</v>
      </c>
      <c r="S144" s="209">
        <v>0.00027999999999999998</v>
      </c>
      <c r="T144" s="210">
        <f>S144*H144</f>
        <v>0.14335999999999999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1" t="s">
        <v>177</v>
      </c>
      <c r="AT144" s="211" t="s">
        <v>128</v>
      </c>
      <c r="AU144" s="211" t="s">
        <v>83</v>
      </c>
      <c r="AY144" s="19" t="s">
        <v>125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9" t="s">
        <v>83</v>
      </c>
      <c r="BK144" s="212">
        <f>ROUND(I144*H144,2)</f>
        <v>0</v>
      </c>
      <c r="BL144" s="19" t="s">
        <v>177</v>
      </c>
      <c r="BM144" s="211" t="s">
        <v>219</v>
      </c>
    </row>
    <row r="145" s="13" customFormat="1">
      <c r="A145" s="13"/>
      <c r="B145" s="213"/>
      <c r="C145" s="214"/>
      <c r="D145" s="215" t="s">
        <v>135</v>
      </c>
      <c r="E145" s="216" t="s">
        <v>20</v>
      </c>
      <c r="F145" s="217" t="s">
        <v>220</v>
      </c>
      <c r="G145" s="214"/>
      <c r="H145" s="216" t="s">
        <v>20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3" t="s">
        <v>135</v>
      </c>
      <c r="AU145" s="223" t="s">
        <v>83</v>
      </c>
      <c r="AV145" s="13" t="s">
        <v>78</v>
      </c>
      <c r="AW145" s="13" t="s">
        <v>34</v>
      </c>
      <c r="AX145" s="13" t="s">
        <v>73</v>
      </c>
      <c r="AY145" s="223" t="s">
        <v>125</v>
      </c>
    </row>
    <row r="146" s="14" customFormat="1">
      <c r="A146" s="14"/>
      <c r="B146" s="224"/>
      <c r="C146" s="225"/>
      <c r="D146" s="215" t="s">
        <v>135</v>
      </c>
      <c r="E146" s="226" t="s">
        <v>20</v>
      </c>
      <c r="F146" s="227" t="s">
        <v>221</v>
      </c>
      <c r="G146" s="225"/>
      <c r="H146" s="228">
        <v>472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4" t="s">
        <v>135</v>
      </c>
      <c r="AU146" s="234" t="s">
        <v>83</v>
      </c>
      <c r="AV146" s="14" t="s">
        <v>83</v>
      </c>
      <c r="AW146" s="14" t="s">
        <v>34</v>
      </c>
      <c r="AX146" s="14" t="s">
        <v>73</v>
      </c>
      <c r="AY146" s="234" t="s">
        <v>125</v>
      </c>
    </row>
    <row r="147" s="13" customFormat="1">
      <c r="A147" s="13"/>
      <c r="B147" s="213"/>
      <c r="C147" s="214"/>
      <c r="D147" s="215" t="s">
        <v>135</v>
      </c>
      <c r="E147" s="216" t="s">
        <v>20</v>
      </c>
      <c r="F147" s="217" t="s">
        <v>222</v>
      </c>
      <c r="G147" s="214"/>
      <c r="H147" s="216" t="s">
        <v>20</v>
      </c>
      <c r="I147" s="218"/>
      <c r="J147" s="214"/>
      <c r="K147" s="214"/>
      <c r="L147" s="219"/>
      <c r="M147" s="220"/>
      <c r="N147" s="221"/>
      <c r="O147" s="221"/>
      <c r="P147" s="221"/>
      <c r="Q147" s="221"/>
      <c r="R147" s="221"/>
      <c r="S147" s="221"/>
      <c r="T147" s="22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3" t="s">
        <v>135</v>
      </c>
      <c r="AU147" s="223" t="s">
        <v>83</v>
      </c>
      <c r="AV147" s="13" t="s">
        <v>78</v>
      </c>
      <c r="AW147" s="13" t="s">
        <v>34</v>
      </c>
      <c r="AX147" s="13" t="s">
        <v>73</v>
      </c>
      <c r="AY147" s="223" t="s">
        <v>125</v>
      </c>
    </row>
    <row r="148" s="14" customFormat="1">
      <c r="A148" s="14"/>
      <c r="B148" s="224"/>
      <c r="C148" s="225"/>
      <c r="D148" s="215" t="s">
        <v>135</v>
      </c>
      <c r="E148" s="226" t="s">
        <v>20</v>
      </c>
      <c r="F148" s="227" t="s">
        <v>223</v>
      </c>
      <c r="G148" s="225"/>
      <c r="H148" s="228">
        <v>40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34" t="s">
        <v>135</v>
      </c>
      <c r="AU148" s="234" t="s">
        <v>83</v>
      </c>
      <c r="AV148" s="14" t="s">
        <v>83</v>
      </c>
      <c r="AW148" s="14" t="s">
        <v>34</v>
      </c>
      <c r="AX148" s="14" t="s">
        <v>73</v>
      </c>
      <c r="AY148" s="234" t="s">
        <v>125</v>
      </c>
    </row>
    <row r="149" s="15" customFormat="1">
      <c r="A149" s="15"/>
      <c r="B149" s="235"/>
      <c r="C149" s="236"/>
      <c r="D149" s="215" t="s">
        <v>135</v>
      </c>
      <c r="E149" s="237" t="s">
        <v>20</v>
      </c>
      <c r="F149" s="238" t="s">
        <v>140</v>
      </c>
      <c r="G149" s="236"/>
      <c r="H149" s="239">
        <v>512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45" t="s">
        <v>135</v>
      </c>
      <c r="AU149" s="245" t="s">
        <v>83</v>
      </c>
      <c r="AV149" s="15" t="s">
        <v>133</v>
      </c>
      <c r="AW149" s="15" t="s">
        <v>34</v>
      </c>
      <c r="AX149" s="15" t="s">
        <v>78</v>
      </c>
      <c r="AY149" s="245" t="s">
        <v>125</v>
      </c>
    </row>
    <row r="150" s="2" customFormat="1" ht="16.5" customHeight="1">
      <c r="A150" s="40"/>
      <c r="B150" s="41"/>
      <c r="C150" s="200" t="s">
        <v>224</v>
      </c>
      <c r="D150" s="200" t="s">
        <v>128</v>
      </c>
      <c r="E150" s="201" t="s">
        <v>225</v>
      </c>
      <c r="F150" s="202" t="s">
        <v>226</v>
      </c>
      <c r="G150" s="203" t="s">
        <v>176</v>
      </c>
      <c r="H150" s="204">
        <v>495</v>
      </c>
      <c r="I150" s="205"/>
      <c r="J150" s="206">
        <f>ROUND(I150*H150,2)</f>
        <v>0</v>
      </c>
      <c r="K150" s="202" t="s">
        <v>132</v>
      </c>
      <c r="L150" s="46"/>
      <c r="M150" s="207" t="s">
        <v>20</v>
      </c>
      <c r="N150" s="208" t="s">
        <v>45</v>
      </c>
      <c r="O150" s="86"/>
      <c r="P150" s="209">
        <f>O150*H150</f>
        <v>0</v>
      </c>
      <c r="Q150" s="209">
        <v>0</v>
      </c>
      <c r="R150" s="209">
        <f>Q150*H150</f>
        <v>0</v>
      </c>
      <c r="S150" s="209">
        <v>0.00029</v>
      </c>
      <c r="T150" s="210">
        <f>S150*H150</f>
        <v>0.14355000000000001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1" t="s">
        <v>177</v>
      </c>
      <c r="AT150" s="211" t="s">
        <v>128</v>
      </c>
      <c r="AU150" s="211" t="s">
        <v>83</v>
      </c>
      <c r="AY150" s="19" t="s">
        <v>125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9" t="s">
        <v>83</v>
      </c>
      <c r="BK150" s="212">
        <f>ROUND(I150*H150,2)</f>
        <v>0</v>
      </c>
      <c r="BL150" s="19" t="s">
        <v>177</v>
      </c>
      <c r="BM150" s="211" t="s">
        <v>227</v>
      </c>
    </row>
    <row r="151" s="13" customFormat="1">
      <c r="A151" s="13"/>
      <c r="B151" s="213"/>
      <c r="C151" s="214"/>
      <c r="D151" s="215" t="s">
        <v>135</v>
      </c>
      <c r="E151" s="216" t="s">
        <v>20</v>
      </c>
      <c r="F151" s="217" t="s">
        <v>220</v>
      </c>
      <c r="G151" s="214"/>
      <c r="H151" s="216" t="s">
        <v>20</v>
      </c>
      <c r="I151" s="218"/>
      <c r="J151" s="214"/>
      <c r="K151" s="214"/>
      <c r="L151" s="219"/>
      <c r="M151" s="220"/>
      <c r="N151" s="221"/>
      <c r="O151" s="221"/>
      <c r="P151" s="221"/>
      <c r="Q151" s="221"/>
      <c r="R151" s="221"/>
      <c r="S151" s="221"/>
      <c r="T151" s="22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3" t="s">
        <v>135</v>
      </c>
      <c r="AU151" s="223" t="s">
        <v>83</v>
      </c>
      <c r="AV151" s="13" t="s">
        <v>78</v>
      </c>
      <c r="AW151" s="13" t="s">
        <v>34</v>
      </c>
      <c r="AX151" s="13" t="s">
        <v>73</v>
      </c>
      <c r="AY151" s="223" t="s">
        <v>125</v>
      </c>
    </row>
    <row r="152" s="14" customFormat="1">
      <c r="A152" s="14"/>
      <c r="B152" s="224"/>
      <c r="C152" s="225"/>
      <c r="D152" s="215" t="s">
        <v>135</v>
      </c>
      <c r="E152" s="226" t="s">
        <v>20</v>
      </c>
      <c r="F152" s="227" t="s">
        <v>228</v>
      </c>
      <c r="G152" s="225"/>
      <c r="H152" s="228">
        <v>400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34" t="s">
        <v>135</v>
      </c>
      <c r="AU152" s="234" t="s">
        <v>83</v>
      </c>
      <c r="AV152" s="14" t="s">
        <v>83</v>
      </c>
      <c r="AW152" s="14" t="s">
        <v>34</v>
      </c>
      <c r="AX152" s="14" t="s">
        <v>73</v>
      </c>
      <c r="AY152" s="234" t="s">
        <v>125</v>
      </c>
    </row>
    <row r="153" s="13" customFormat="1">
      <c r="A153" s="13"/>
      <c r="B153" s="213"/>
      <c r="C153" s="214"/>
      <c r="D153" s="215" t="s">
        <v>135</v>
      </c>
      <c r="E153" s="216" t="s">
        <v>20</v>
      </c>
      <c r="F153" s="217" t="s">
        <v>222</v>
      </c>
      <c r="G153" s="214"/>
      <c r="H153" s="216" t="s">
        <v>20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3" t="s">
        <v>135</v>
      </c>
      <c r="AU153" s="223" t="s">
        <v>83</v>
      </c>
      <c r="AV153" s="13" t="s">
        <v>78</v>
      </c>
      <c r="AW153" s="13" t="s">
        <v>34</v>
      </c>
      <c r="AX153" s="13" t="s">
        <v>73</v>
      </c>
      <c r="AY153" s="223" t="s">
        <v>125</v>
      </c>
    </row>
    <row r="154" s="14" customFormat="1">
      <c r="A154" s="14"/>
      <c r="B154" s="224"/>
      <c r="C154" s="225"/>
      <c r="D154" s="215" t="s">
        <v>135</v>
      </c>
      <c r="E154" s="226" t="s">
        <v>20</v>
      </c>
      <c r="F154" s="227" t="s">
        <v>229</v>
      </c>
      <c r="G154" s="225"/>
      <c r="H154" s="228">
        <v>95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34" t="s">
        <v>135</v>
      </c>
      <c r="AU154" s="234" t="s">
        <v>83</v>
      </c>
      <c r="AV154" s="14" t="s">
        <v>83</v>
      </c>
      <c r="AW154" s="14" t="s">
        <v>34</v>
      </c>
      <c r="AX154" s="14" t="s">
        <v>73</v>
      </c>
      <c r="AY154" s="234" t="s">
        <v>125</v>
      </c>
    </row>
    <row r="155" s="15" customFormat="1">
      <c r="A155" s="15"/>
      <c r="B155" s="235"/>
      <c r="C155" s="236"/>
      <c r="D155" s="215" t="s">
        <v>135</v>
      </c>
      <c r="E155" s="237" t="s">
        <v>20</v>
      </c>
      <c r="F155" s="238" t="s">
        <v>140</v>
      </c>
      <c r="G155" s="236"/>
      <c r="H155" s="239">
        <v>495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45" t="s">
        <v>135</v>
      </c>
      <c r="AU155" s="245" t="s">
        <v>83</v>
      </c>
      <c r="AV155" s="15" t="s">
        <v>133</v>
      </c>
      <c r="AW155" s="15" t="s">
        <v>34</v>
      </c>
      <c r="AX155" s="15" t="s">
        <v>78</v>
      </c>
      <c r="AY155" s="245" t="s">
        <v>125</v>
      </c>
    </row>
    <row r="156" s="2" customFormat="1" ht="16.5" customHeight="1">
      <c r="A156" s="40"/>
      <c r="B156" s="41"/>
      <c r="C156" s="200" t="s">
        <v>230</v>
      </c>
      <c r="D156" s="200" t="s">
        <v>128</v>
      </c>
      <c r="E156" s="201" t="s">
        <v>231</v>
      </c>
      <c r="F156" s="202" t="s">
        <v>232</v>
      </c>
      <c r="G156" s="203" t="s">
        <v>176</v>
      </c>
      <c r="H156" s="204">
        <v>10</v>
      </c>
      <c r="I156" s="205"/>
      <c r="J156" s="206">
        <f>ROUND(I156*H156,2)</f>
        <v>0</v>
      </c>
      <c r="K156" s="202" t="s">
        <v>132</v>
      </c>
      <c r="L156" s="46"/>
      <c r="M156" s="207" t="s">
        <v>20</v>
      </c>
      <c r="N156" s="208" t="s">
        <v>45</v>
      </c>
      <c r="O156" s="86"/>
      <c r="P156" s="209">
        <f>O156*H156</f>
        <v>0</v>
      </c>
      <c r="Q156" s="209">
        <v>0</v>
      </c>
      <c r="R156" s="209">
        <f>Q156*H156</f>
        <v>0</v>
      </c>
      <c r="S156" s="209">
        <v>0.00032000000000000003</v>
      </c>
      <c r="T156" s="210">
        <f>S156*H156</f>
        <v>0.0032000000000000002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1" t="s">
        <v>177</v>
      </c>
      <c r="AT156" s="211" t="s">
        <v>128</v>
      </c>
      <c r="AU156" s="211" t="s">
        <v>83</v>
      </c>
      <c r="AY156" s="19" t="s">
        <v>125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9" t="s">
        <v>83</v>
      </c>
      <c r="BK156" s="212">
        <f>ROUND(I156*H156,2)</f>
        <v>0</v>
      </c>
      <c r="BL156" s="19" t="s">
        <v>177</v>
      </c>
      <c r="BM156" s="211" t="s">
        <v>233</v>
      </c>
    </row>
    <row r="157" s="13" customFormat="1">
      <c r="A157" s="13"/>
      <c r="B157" s="213"/>
      <c r="C157" s="214"/>
      <c r="D157" s="215" t="s">
        <v>135</v>
      </c>
      <c r="E157" s="216" t="s">
        <v>20</v>
      </c>
      <c r="F157" s="217" t="s">
        <v>222</v>
      </c>
      <c r="G157" s="214"/>
      <c r="H157" s="216" t="s">
        <v>20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3" t="s">
        <v>135</v>
      </c>
      <c r="AU157" s="223" t="s">
        <v>83</v>
      </c>
      <c r="AV157" s="13" t="s">
        <v>78</v>
      </c>
      <c r="AW157" s="13" t="s">
        <v>34</v>
      </c>
      <c r="AX157" s="13" t="s">
        <v>73</v>
      </c>
      <c r="AY157" s="223" t="s">
        <v>125</v>
      </c>
    </row>
    <row r="158" s="14" customFormat="1">
      <c r="A158" s="14"/>
      <c r="B158" s="224"/>
      <c r="C158" s="225"/>
      <c r="D158" s="215" t="s">
        <v>135</v>
      </c>
      <c r="E158" s="226" t="s">
        <v>20</v>
      </c>
      <c r="F158" s="227" t="s">
        <v>234</v>
      </c>
      <c r="G158" s="225"/>
      <c r="H158" s="228">
        <v>10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4" t="s">
        <v>135</v>
      </c>
      <c r="AU158" s="234" t="s">
        <v>83</v>
      </c>
      <c r="AV158" s="14" t="s">
        <v>83</v>
      </c>
      <c r="AW158" s="14" t="s">
        <v>34</v>
      </c>
      <c r="AX158" s="14" t="s">
        <v>73</v>
      </c>
      <c r="AY158" s="234" t="s">
        <v>125</v>
      </c>
    </row>
    <row r="159" s="15" customFormat="1">
      <c r="A159" s="15"/>
      <c r="B159" s="235"/>
      <c r="C159" s="236"/>
      <c r="D159" s="215" t="s">
        <v>135</v>
      </c>
      <c r="E159" s="237" t="s">
        <v>20</v>
      </c>
      <c r="F159" s="238" t="s">
        <v>140</v>
      </c>
      <c r="G159" s="236"/>
      <c r="H159" s="239">
        <v>10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45" t="s">
        <v>135</v>
      </c>
      <c r="AU159" s="245" t="s">
        <v>83</v>
      </c>
      <c r="AV159" s="15" t="s">
        <v>133</v>
      </c>
      <c r="AW159" s="15" t="s">
        <v>34</v>
      </c>
      <c r="AX159" s="15" t="s">
        <v>78</v>
      </c>
      <c r="AY159" s="245" t="s">
        <v>125</v>
      </c>
    </row>
    <row r="160" s="2" customFormat="1" ht="21.75" customHeight="1">
      <c r="A160" s="40"/>
      <c r="B160" s="41"/>
      <c r="C160" s="200" t="s">
        <v>235</v>
      </c>
      <c r="D160" s="200" t="s">
        <v>128</v>
      </c>
      <c r="E160" s="201" t="s">
        <v>236</v>
      </c>
      <c r="F160" s="202" t="s">
        <v>237</v>
      </c>
      <c r="G160" s="203" t="s">
        <v>176</v>
      </c>
      <c r="H160" s="204">
        <v>72</v>
      </c>
      <c r="I160" s="205"/>
      <c r="J160" s="206">
        <f>ROUND(I160*H160,2)</f>
        <v>0</v>
      </c>
      <c r="K160" s="202" t="s">
        <v>132</v>
      </c>
      <c r="L160" s="46"/>
      <c r="M160" s="207" t="s">
        <v>20</v>
      </c>
      <c r="N160" s="208" t="s">
        <v>45</v>
      </c>
      <c r="O160" s="86"/>
      <c r="P160" s="209">
        <f>O160*H160</f>
        <v>0</v>
      </c>
      <c r="Q160" s="209">
        <v>0.00084000000000000003</v>
      </c>
      <c r="R160" s="209">
        <f>Q160*H160</f>
        <v>0.060480000000000006</v>
      </c>
      <c r="S160" s="209">
        <v>0</v>
      </c>
      <c r="T160" s="210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1" t="s">
        <v>177</v>
      </c>
      <c r="AT160" s="211" t="s">
        <v>128</v>
      </c>
      <c r="AU160" s="211" t="s">
        <v>83</v>
      </c>
      <c r="AY160" s="19" t="s">
        <v>125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9" t="s">
        <v>83</v>
      </c>
      <c r="BK160" s="212">
        <f>ROUND(I160*H160,2)</f>
        <v>0</v>
      </c>
      <c r="BL160" s="19" t="s">
        <v>177</v>
      </c>
      <c r="BM160" s="211" t="s">
        <v>238</v>
      </c>
    </row>
    <row r="161" s="13" customFormat="1">
      <c r="A161" s="13"/>
      <c r="B161" s="213"/>
      <c r="C161" s="214"/>
      <c r="D161" s="215" t="s">
        <v>135</v>
      </c>
      <c r="E161" s="216" t="s">
        <v>20</v>
      </c>
      <c r="F161" s="217" t="s">
        <v>220</v>
      </c>
      <c r="G161" s="214"/>
      <c r="H161" s="216" t="s">
        <v>20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3" t="s">
        <v>135</v>
      </c>
      <c r="AU161" s="223" t="s">
        <v>83</v>
      </c>
      <c r="AV161" s="13" t="s">
        <v>78</v>
      </c>
      <c r="AW161" s="13" t="s">
        <v>34</v>
      </c>
      <c r="AX161" s="13" t="s">
        <v>73</v>
      </c>
      <c r="AY161" s="223" t="s">
        <v>125</v>
      </c>
    </row>
    <row r="162" s="14" customFormat="1">
      <c r="A162" s="14"/>
      <c r="B162" s="224"/>
      <c r="C162" s="225"/>
      <c r="D162" s="215" t="s">
        <v>135</v>
      </c>
      <c r="E162" s="226" t="s">
        <v>20</v>
      </c>
      <c r="F162" s="227" t="s">
        <v>239</v>
      </c>
      <c r="G162" s="225"/>
      <c r="H162" s="228">
        <v>72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34" t="s">
        <v>135</v>
      </c>
      <c r="AU162" s="234" t="s">
        <v>83</v>
      </c>
      <c r="AV162" s="14" t="s">
        <v>83</v>
      </c>
      <c r="AW162" s="14" t="s">
        <v>34</v>
      </c>
      <c r="AX162" s="14" t="s">
        <v>73</v>
      </c>
      <c r="AY162" s="234" t="s">
        <v>125</v>
      </c>
    </row>
    <row r="163" s="15" customFormat="1">
      <c r="A163" s="15"/>
      <c r="B163" s="235"/>
      <c r="C163" s="236"/>
      <c r="D163" s="215" t="s">
        <v>135</v>
      </c>
      <c r="E163" s="237" t="s">
        <v>20</v>
      </c>
      <c r="F163" s="238" t="s">
        <v>140</v>
      </c>
      <c r="G163" s="236"/>
      <c r="H163" s="239">
        <v>72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45" t="s">
        <v>135</v>
      </c>
      <c r="AU163" s="245" t="s">
        <v>83</v>
      </c>
      <c r="AV163" s="15" t="s">
        <v>133</v>
      </c>
      <c r="AW163" s="15" t="s">
        <v>34</v>
      </c>
      <c r="AX163" s="15" t="s">
        <v>78</v>
      </c>
      <c r="AY163" s="245" t="s">
        <v>125</v>
      </c>
    </row>
    <row r="164" s="2" customFormat="1" ht="21.75" customHeight="1">
      <c r="A164" s="40"/>
      <c r="B164" s="41"/>
      <c r="C164" s="200" t="s">
        <v>7</v>
      </c>
      <c r="D164" s="200" t="s">
        <v>128</v>
      </c>
      <c r="E164" s="201" t="s">
        <v>240</v>
      </c>
      <c r="F164" s="202" t="s">
        <v>241</v>
      </c>
      <c r="G164" s="203" t="s">
        <v>176</v>
      </c>
      <c r="H164" s="204">
        <v>440</v>
      </c>
      <c r="I164" s="205"/>
      <c r="J164" s="206">
        <f>ROUND(I164*H164,2)</f>
        <v>0</v>
      </c>
      <c r="K164" s="202" t="s">
        <v>132</v>
      </c>
      <c r="L164" s="46"/>
      <c r="M164" s="207" t="s">
        <v>20</v>
      </c>
      <c r="N164" s="208" t="s">
        <v>45</v>
      </c>
      <c r="O164" s="86"/>
      <c r="P164" s="209">
        <f>O164*H164</f>
        <v>0</v>
      </c>
      <c r="Q164" s="209">
        <v>0.00116</v>
      </c>
      <c r="R164" s="209">
        <f>Q164*H164</f>
        <v>0.51039999999999996</v>
      </c>
      <c r="S164" s="209">
        <v>0</v>
      </c>
      <c r="T164" s="210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1" t="s">
        <v>177</v>
      </c>
      <c r="AT164" s="211" t="s">
        <v>128</v>
      </c>
      <c r="AU164" s="211" t="s">
        <v>83</v>
      </c>
      <c r="AY164" s="19" t="s">
        <v>125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9" t="s">
        <v>83</v>
      </c>
      <c r="BK164" s="212">
        <f>ROUND(I164*H164,2)</f>
        <v>0</v>
      </c>
      <c r="BL164" s="19" t="s">
        <v>177</v>
      </c>
      <c r="BM164" s="211" t="s">
        <v>242</v>
      </c>
    </row>
    <row r="165" s="13" customFormat="1">
      <c r="A165" s="13"/>
      <c r="B165" s="213"/>
      <c r="C165" s="214"/>
      <c r="D165" s="215" t="s">
        <v>135</v>
      </c>
      <c r="E165" s="216" t="s">
        <v>20</v>
      </c>
      <c r="F165" s="217" t="s">
        <v>220</v>
      </c>
      <c r="G165" s="214"/>
      <c r="H165" s="216" t="s">
        <v>20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3" t="s">
        <v>135</v>
      </c>
      <c r="AU165" s="223" t="s">
        <v>83</v>
      </c>
      <c r="AV165" s="13" t="s">
        <v>78</v>
      </c>
      <c r="AW165" s="13" t="s">
        <v>34</v>
      </c>
      <c r="AX165" s="13" t="s">
        <v>73</v>
      </c>
      <c r="AY165" s="223" t="s">
        <v>125</v>
      </c>
    </row>
    <row r="166" s="14" customFormat="1">
      <c r="A166" s="14"/>
      <c r="B166" s="224"/>
      <c r="C166" s="225"/>
      <c r="D166" s="215" t="s">
        <v>135</v>
      </c>
      <c r="E166" s="226" t="s">
        <v>20</v>
      </c>
      <c r="F166" s="227" t="s">
        <v>243</v>
      </c>
      <c r="G166" s="225"/>
      <c r="H166" s="228">
        <v>400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34" t="s">
        <v>135</v>
      </c>
      <c r="AU166" s="234" t="s">
        <v>83</v>
      </c>
      <c r="AV166" s="14" t="s">
        <v>83</v>
      </c>
      <c r="AW166" s="14" t="s">
        <v>34</v>
      </c>
      <c r="AX166" s="14" t="s">
        <v>73</v>
      </c>
      <c r="AY166" s="234" t="s">
        <v>125</v>
      </c>
    </row>
    <row r="167" s="13" customFormat="1">
      <c r="A167" s="13"/>
      <c r="B167" s="213"/>
      <c r="C167" s="214"/>
      <c r="D167" s="215" t="s">
        <v>135</v>
      </c>
      <c r="E167" s="216" t="s">
        <v>20</v>
      </c>
      <c r="F167" s="217" t="s">
        <v>222</v>
      </c>
      <c r="G167" s="214"/>
      <c r="H167" s="216" t="s">
        <v>20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3" t="s">
        <v>135</v>
      </c>
      <c r="AU167" s="223" t="s">
        <v>83</v>
      </c>
      <c r="AV167" s="13" t="s">
        <v>78</v>
      </c>
      <c r="AW167" s="13" t="s">
        <v>34</v>
      </c>
      <c r="AX167" s="13" t="s">
        <v>73</v>
      </c>
      <c r="AY167" s="223" t="s">
        <v>125</v>
      </c>
    </row>
    <row r="168" s="14" customFormat="1">
      <c r="A168" s="14"/>
      <c r="B168" s="224"/>
      <c r="C168" s="225"/>
      <c r="D168" s="215" t="s">
        <v>135</v>
      </c>
      <c r="E168" s="226" t="s">
        <v>20</v>
      </c>
      <c r="F168" s="227" t="s">
        <v>223</v>
      </c>
      <c r="G168" s="225"/>
      <c r="H168" s="228">
        <v>40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34" t="s">
        <v>135</v>
      </c>
      <c r="AU168" s="234" t="s">
        <v>83</v>
      </c>
      <c r="AV168" s="14" t="s">
        <v>83</v>
      </c>
      <c r="AW168" s="14" t="s">
        <v>34</v>
      </c>
      <c r="AX168" s="14" t="s">
        <v>73</v>
      </c>
      <c r="AY168" s="234" t="s">
        <v>125</v>
      </c>
    </row>
    <row r="169" s="15" customFormat="1">
      <c r="A169" s="15"/>
      <c r="B169" s="235"/>
      <c r="C169" s="236"/>
      <c r="D169" s="215" t="s">
        <v>135</v>
      </c>
      <c r="E169" s="237" t="s">
        <v>20</v>
      </c>
      <c r="F169" s="238" t="s">
        <v>140</v>
      </c>
      <c r="G169" s="236"/>
      <c r="H169" s="239">
        <v>440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45" t="s">
        <v>135</v>
      </c>
      <c r="AU169" s="245" t="s">
        <v>83</v>
      </c>
      <c r="AV169" s="15" t="s">
        <v>133</v>
      </c>
      <c r="AW169" s="15" t="s">
        <v>34</v>
      </c>
      <c r="AX169" s="15" t="s">
        <v>78</v>
      </c>
      <c r="AY169" s="245" t="s">
        <v>125</v>
      </c>
    </row>
    <row r="170" s="2" customFormat="1" ht="21.75" customHeight="1">
      <c r="A170" s="40"/>
      <c r="B170" s="41"/>
      <c r="C170" s="200" t="s">
        <v>244</v>
      </c>
      <c r="D170" s="200" t="s">
        <v>128</v>
      </c>
      <c r="E170" s="201" t="s">
        <v>245</v>
      </c>
      <c r="F170" s="202" t="s">
        <v>246</v>
      </c>
      <c r="G170" s="203" t="s">
        <v>176</v>
      </c>
      <c r="H170" s="204">
        <v>200</v>
      </c>
      <c r="I170" s="205"/>
      <c r="J170" s="206">
        <f>ROUND(I170*H170,2)</f>
        <v>0</v>
      </c>
      <c r="K170" s="202" t="s">
        <v>132</v>
      </c>
      <c r="L170" s="46"/>
      <c r="M170" s="207" t="s">
        <v>20</v>
      </c>
      <c r="N170" s="208" t="s">
        <v>45</v>
      </c>
      <c r="O170" s="86"/>
      <c r="P170" s="209">
        <f>O170*H170</f>
        <v>0</v>
      </c>
      <c r="Q170" s="209">
        <v>0.0014400000000000001</v>
      </c>
      <c r="R170" s="209">
        <f>Q170*H170</f>
        <v>0.28800000000000003</v>
      </c>
      <c r="S170" s="209">
        <v>0</v>
      </c>
      <c r="T170" s="210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1" t="s">
        <v>177</v>
      </c>
      <c r="AT170" s="211" t="s">
        <v>128</v>
      </c>
      <c r="AU170" s="211" t="s">
        <v>83</v>
      </c>
      <c r="AY170" s="19" t="s">
        <v>125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19" t="s">
        <v>83</v>
      </c>
      <c r="BK170" s="212">
        <f>ROUND(I170*H170,2)</f>
        <v>0</v>
      </c>
      <c r="BL170" s="19" t="s">
        <v>177</v>
      </c>
      <c r="BM170" s="211" t="s">
        <v>247</v>
      </c>
    </row>
    <row r="171" s="13" customFormat="1">
      <c r="A171" s="13"/>
      <c r="B171" s="213"/>
      <c r="C171" s="214"/>
      <c r="D171" s="215" t="s">
        <v>135</v>
      </c>
      <c r="E171" s="216" t="s">
        <v>20</v>
      </c>
      <c r="F171" s="217" t="s">
        <v>220</v>
      </c>
      <c r="G171" s="214"/>
      <c r="H171" s="216" t="s">
        <v>20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3" t="s">
        <v>135</v>
      </c>
      <c r="AU171" s="223" t="s">
        <v>83</v>
      </c>
      <c r="AV171" s="13" t="s">
        <v>78</v>
      </c>
      <c r="AW171" s="13" t="s">
        <v>34</v>
      </c>
      <c r="AX171" s="13" t="s">
        <v>73</v>
      </c>
      <c r="AY171" s="223" t="s">
        <v>125</v>
      </c>
    </row>
    <row r="172" s="14" customFormat="1">
      <c r="A172" s="14"/>
      <c r="B172" s="224"/>
      <c r="C172" s="225"/>
      <c r="D172" s="215" t="s">
        <v>135</v>
      </c>
      <c r="E172" s="226" t="s">
        <v>20</v>
      </c>
      <c r="F172" s="227" t="s">
        <v>248</v>
      </c>
      <c r="G172" s="225"/>
      <c r="H172" s="228">
        <v>200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4" t="s">
        <v>135</v>
      </c>
      <c r="AU172" s="234" t="s">
        <v>83</v>
      </c>
      <c r="AV172" s="14" t="s">
        <v>83</v>
      </c>
      <c r="AW172" s="14" t="s">
        <v>34</v>
      </c>
      <c r="AX172" s="14" t="s">
        <v>73</v>
      </c>
      <c r="AY172" s="234" t="s">
        <v>125</v>
      </c>
    </row>
    <row r="173" s="15" customFormat="1">
      <c r="A173" s="15"/>
      <c r="B173" s="235"/>
      <c r="C173" s="236"/>
      <c r="D173" s="215" t="s">
        <v>135</v>
      </c>
      <c r="E173" s="237" t="s">
        <v>20</v>
      </c>
      <c r="F173" s="238" t="s">
        <v>140</v>
      </c>
      <c r="G173" s="236"/>
      <c r="H173" s="239">
        <v>200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45" t="s">
        <v>135</v>
      </c>
      <c r="AU173" s="245" t="s">
        <v>83</v>
      </c>
      <c r="AV173" s="15" t="s">
        <v>133</v>
      </c>
      <c r="AW173" s="15" t="s">
        <v>34</v>
      </c>
      <c r="AX173" s="15" t="s">
        <v>78</v>
      </c>
      <c r="AY173" s="245" t="s">
        <v>125</v>
      </c>
    </row>
    <row r="174" s="2" customFormat="1" ht="21.75" customHeight="1">
      <c r="A174" s="40"/>
      <c r="B174" s="41"/>
      <c r="C174" s="200" t="s">
        <v>249</v>
      </c>
      <c r="D174" s="200" t="s">
        <v>128</v>
      </c>
      <c r="E174" s="201" t="s">
        <v>250</v>
      </c>
      <c r="F174" s="202" t="s">
        <v>251</v>
      </c>
      <c r="G174" s="203" t="s">
        <v>176</v>
      </c>
      <c r="H174" s="204">
        <v>280</v>
      </c>
      <c r="I174" s="205"/>
      <c r="J174" s="206">
        <f>ROUND(I174*H174,2)</f>
        <v>0</v>
      </c>
      <c r="K174" s="202" t="s">
        <v>132</v>
      </c>
      <c r="L174" s="46"/>
      <c r="M174" s="207" t="s">
        <v>20</v>
      </c>
      <c r="N174" s="208" t="s">
        <v>45</v>
      </c>
      <c r="O174" s="86"/>
      <c r="P174" s="209">
        <f>O174*H174</f>
        <v>0</v>
      </c>
      <c r="Q174" s="209">
        <v>0.00281</v>
      </c>
      <c r="R174" s="209">
        <f>Q174*H174</f>
        <v>0.78679999999999994</v>
      </c>
      <c r="S174" s="209">
        <v>0</v>
      </c>
      <c r="T174" s="210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1" t="s">
        <v>177</v>
      </c>
      <c r="AT174" s="211" t="s">
        <v>128</v>
      </c>
      <c r="AU174" s="211" t="s">
        <v>83</v>
      </c>
      <c r="AY174" s="19" t="s">
        <v>125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9" t="s">
        <v>83</v>
      </c>
      <c r="BK174" s="212">
        <f>ROUND(I174*H174,2)</f>
        <v>0</v>
      </c>
      <c r="BL174" s="19" t="s">
        <v>177</v>
      </c>
      <c r="BM174" s="211" t="s">
        <v>252</v>
      </c>
    </row>
    <row r="175" s="13" customFormat="1">
      <c r="A175" s="13"/>
      <c r="B175" s="213"/>
      <c r="C175" s="214"/>
      <c r="D175" s="215" t="s">
        <v>135</v>
      </c>
      <c r="E175" s="216" t="s">
        <v>20</v>
      </c>
      <c r="F175" s="217" t="s">
        <v>220</v>
      </c>
      <c r="G175" s="214"/>
      <c r="H175" s="216" t="s">
        <v>20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3" t="s">
        <v>135</v>
      </c>
      <c r="AU175" s="223" t="s">
        <v>83</v>
      </c>
      <c r="AV175" s="13" t="s">
        <v>78</v>
      </c>
      <c r="AW175" s="13" t="s">
        <v>34</v>
      </c>
      <c r="AX175" s="13" t="s">
        <v>73</v>
      </c>
      <c r="AY175" s="223" t="s">
        <v>125</v>
      </c>
    </row>
    <row r="176" s="14" customFormat="1">
      <c r="A176" s="14"/>
      <c r="B176" s="224"/>
      <c r="C176" s="225"/>
      <c r="D176" s="215" t="s">
        <v>135</v>
      </c>
      <c r="E176" s="226" t="s">
        <v>20</v>
      </c>
      <c r="F176" s="227" t="s">
        <v>248</v>
      </c>
      <c r="G176" s="225"/>
      <c r="H176" s="228">
        <v>200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34" t="s">
        <v>135</v>
      </c>
      <c r="AU176" s="234" t="s">
        <v>83</v>
      </c>
      <c r="AV176" s="14" t="s">
        <v>83</v>
      </c>
      <c r="AW176" s="14" t="s">
        <v>34</v>
      </c>
      <c r="AX176" s="14" t="s">
        <v>73</v>
      </c>
      <c r="AY176" s="234" t="s">
        <v>125</v>
      </c>
    </row>
    <row r="177" s="13" customFormat="1">
      <c r="A177" s="13"/>
      <c r="B177" s="213"/>
      <c r="C177" s="214"/>
      <c r="D177" s="215" t="s">
        <v>135</v>
      </c>
      <c r="E177" s="216" t="s">
        <v>20</v>
      </c>
      <c r="F177" s="217" t="s">
        <v>222</v>
      </c>
      <c r="G177" s="214"/>
      <c r="H177" s="216" t="s">
        <v>20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3" t="s">
        <v>135</v>
      </c>
      <c r="AU177" s="223" t="s">
        <v>83</v>
      </c>
      <c r="AV177" s="13" t="s">
        <v>78</v>
      </c>
      <c r="AW177" s="13" t="s">
        <v>34</v>
      </c>
      <c r="AX177" s="13" t="s">
        <v>73</v>
      </c>
      <c r="AY177" s="223" t="s">
        <v>125</v>
      </c>
    </row>
    <row r="178" s="14" customFormat="1">
      <c r="A178" s="14"/>
      <c r="B178" s="224"/>
      <c r="C178" s="225"/>
      <c r="D178" s="215" t="s">
        <v>135</v>
      </c>
      <c r="E178" s="226" t="s">
        <v>20</v>
      </c>
      <c r="F178" s="227" t="s">
        <v>253</v>
      </c>
      <c r="G178" s="225"/>
      <c r="H178" s="228">
        <v>80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34" t="s">
        <v>135</v>
      </c>
      <c r="AU178" s="234" t="s">
        <v>83</v>
      </c>
      <c r="AV178" s="14" t="s">
        <v>83</v>
      </c>
      <c r="AW178" s="14" t="s">
        <v>34</v>
      </c>
      <c r="AX178" s="14" t="s">
        <v>73</v>
      </c>
      <c r="AY178" s="234" t="s">
        <v>125</v>
      </c>
    </row>
    <row r="179" s="15" customFormat="1">
      <c r="A179" s="15"/>
      <c r="B179" s="235"/>
      <c r="C179" s="236"/>
      <c r="D179" s="215" t="s">
        <v>135</v>
      </c>
      <c r="E179" s="237" t="s">
        <v>20</v>
      </c>
      <c r="F179" s="238" t="s">
        <v>140</v>
      </c>
      <c r="G179" s="236"/>
      <c r="H179" s="239">
        <v>280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45" t="s">
        <v>135</v>
      </c>
      <c r="AU179" s="245" t="s">
        <v>83</v>
      </c>
      <c r="AV179" s="15" t="s">
        <v>133</v>
      </c>
      <c r="AW179" s="15" t="s">
        <v>34</v>
      </c>
      <c r="AX179" s="15" t="s">
        <v>78</v>
      </c>
      <c r="AY179" s="245" t="s">
        <v>125</v>
      </c>
    </row>
    <row r="180" s="2" customFormat="1" ht="21.75" customHeight="1">
      <c r="A180" s="40"/>
      <c r="B180" s="41"/>
      <c r="C180" s="200" t="s">
        <v>254</v>
      </c>
      <c r="D180" s="200" t="s">
        <v>128</v>
      </c>
      <c r="E180" s="201" t="s">
        <v>255</v>
      </c>
      <c r="F180" s="202" t="s">
        <v>256</v>
      </c>
      <c r="G180" s="203" t="s">
        <v>176</v>
      </c>
      <c r="H180" s="204">
        <v>15</v>
      </c>
      <c r="I180" s="205"/>
      <c r="J180" s="206">
        <f>ROUND(I180*H180,2)</f>
        <v>0</v>
      </c>
      <c r="K180" s="202" t="s">
        <v>132</v>
      </c>
      <c r="L180" s="46"/>
      <c r="M180" s="207" t="s">
        <v>20</v>
      </c>
      <c r="N180" s="208" t="s">
        <v>45</v>
      </c>
      <c r="O180" s="86"/>
      <c r="P180" s="209">
        <f>O180*H180</f>
        <v>0</v>
      </c>
      <c r="Q180" s="209">
        <v>0.00362</v>
      </c>
      <c r="R180" s="209">
        <f>Q180*H180</f>
        <v>0.054300000000000001</v>
      </c>
      <c r="S180" s="209">
        <v>0</v>
      </c>
      <c r="T180" s="210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1" t="s">
        <v>177</v>
      </c>
      <c r="AT180" s="211" t="s">
        <v>128</v>
      </c>
      <c r="AU180" s="211" t="s">
        <v>83</v>
      </c>
      <c r="AY180" s="19" t="s">
        <v>125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9" t="s">
        <v>83</v>
      </c>
      <c r="BK180" s="212">
        <f>ROUND(I180*H180,2)</f>
        <v>0</v>
      </c>
      <c r="BL180" s="19" t="s">
        <v>177</v>
      </c>
      <c r="BM180" s="211" t="s">
        <v>257</v>
      </c>
    </row>
    <row r="181" s="13" customFormat="1">
      <c r="A181" s="13"/>
      <c r="B181" s="213"/>
      <c r="C181" s="214"/>
      <c r="D181" s="215" t="s">
        <v>135</v>
      </c>
      <c r="E181" s="216" t="s">
        <v>20</v>
      </c>
      <c r="F181" s="217" t="s">
        <v>222</v>
      </c>
      <c r="G181" s="214"/>
      <c r="H181" s="216" t="s">
        <v>20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3" t="s">
        <v>135</v>
      </c>
      <c r="AU181" s="223" t="s">
        <v>83</v>
      </c>
      <c r="AV181" s="13" t="s">
        <v>78</v>
      </c>
      <c r="AW181" s="13" t="s">
        <v>34</v>
      </c>
      <c r="AX181" s="13" t="s">
        <v>73</v>
      </c>
      <c r="AY181" s="223" t="s">
        <v>125</v>
      </c>
    </row>
    <row r="182" s="14" customFormat="1">
      <c r="A182" s="14"/>
      <c r="B182" s="224"/>
      <c r="C182" s="225"/>
      <c r="D182" s="215" t="s">
        <v>135</v>
      </c>
      <c r="E182" s="226" t="s">
        <v>20</v>
      </c>
      <c r="F182" s="227" t="s">
        <v>258</v>
      </c>
      <c r="G182" s="225"/>
      <c r="H182" s="228">
        <v>15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34" t="s">
        <v>135</v>
      </c>
      <c r="AU182" s="234" t="s">
        <v>83</v>
      </c>
      <c r="AV182" s="14" t="s">
        <v>83</v>
      </c>
      <c r="AW182" s="14" t="s">
        <v>34</v>
      </c>
      <c r="AX182" s="14" t="s">
        <v>73</v>
      </c>
      <c r="AY182" s="234" t="s">
        <v>125</v>
      </c>
    </row>
    <row r="183" s="15" customFormat="1">
      <c r="A183" s="15"/>
      <c r="B183" s="235"/>
      <c r="C183" s="236"/>
      <c r="D183" s="215" t="s">
        <v>135</v>
      </c>
      <c r="E183" s="237" t="s">
        <v>20</v>
      </c>
      <c r="F183" s="238" t="s">
        <v>140</v>
      </c>
      <c r="G183" s="236"/>
      <c r="H183" s="239">
        <v>15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45" t="s">
        <v>135</v>
      </c>
      <c r="AU183" s="245" t="s">
        <v>83</v>
      </c>
      <c r="AV183" s="15" t="s">
        <v>133</v>
      </c>
      <c r="AW183" s="15" t="s">
        <v>34</v>
      </c>
      <c r="AX183" s="15" t="s">
        <v>78</v>
      </c>
      <c r="AY183" s="245" t="s">
        <v>125</v>
      </c>
    </row>
    <row r="184" s="2" customFormat="1" ht="21.75" customHeight="1">
      <c r="A184" s="40"/>
      <c r="B184" s="41"/>
      <c r="C184" s="200" t="s">
        <v>259</v>
      </c>
      <c r="D184" s="200" t="s">
        <v>128</v>
      </c>
      <c r="E184" s="201" t="s">
        <v>260</v>
      </c>
      <c r="F184" s="202" t="s">
        <v>261</v>
      </c>
      <c r="G184" s="203" t="s">
        <v>176</v>
      </c>
      <c r="H184" s="204">
        <v>10</v>
      </c>
      <c r="I184" s="205"/>
      <c r="J184" s="206">
        <f>ROUND(I184*H184,2)</f>
        <v>0</v>
      </c>
      <c r="K184" s="202" t="s">
        <v>132</v>
      </c>
      <c r="L184" s="46"/>
      <c r="M184" s="207" t="s">
        <v>20</v>
      </c>
      <c r="N184" s="208" t="s">
        <v>45</v>
      </c>
      <c r="O184" s="86"/>
      <c r="P184" s="209">
        <f>O184*H184</f>
        <v>0</v>
      </c>
      <c r="Q184" s="209">
        <v>0.0061000000000000004</v>
      </c>
      <c r="R184" s="209">
        <f>Q184*H184</f>
        <v>0.061000000000000006</v>
      </c>
      <c r="S184" s="209">
        <v>0</v>
      </c>
      <c r="T184" s="210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1" t="s">
        <v>177</v>
      </c>
      <c r="AT184" s="211" t="s">
        <v>128</v>
      </c>
      <c r="AU184" s="211" t="s">
        <v>83</v>
      </c>
      <c r="AY184" s="19" t="s">
        <v>125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19" t="s">
        <v>83</v>
      </c>
      <c r="BK184" s="212">
        <f>ROUND(I184*H184,2)</f>
        <v>0</v>
      </c>
      <c r="BL184" s="19" t="s">
        <v>177</v>
      </c>
      <c r="BM184" s="211" t="s">
        <v>262</v>
      </c>
    </row>
    <row r="185" s="13" customFormat="1">
      <c r="A185" s="13"/>
      <c r="B185" s="213"/>
      <c r="C185" s="214"/>
      <c r="D185" s="215" t="s">
        <v>135</v>
      </c>
      <c r="E185" s="216" t="s">
        <v>20</v>
      </c>
      <c r="F185" s="217" t="s">
        <v>222</v>
      </c>
      <c r="G185" s="214"/>
      <c r="H185" s="216" t="s">
        <v>20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3" t="s">
        <v>135</v>
      </c>
      <c r="AU185" s="223" t="s">
        <v>83</v>
      </c>
      <c r="AV185" s="13" t="s">
        <v>78</v>
      </c>
      <c r="AW185" s="13" t="s">
        <v>34</v>
      </c>
      <c r="AX185" s="13" t="s">
        <v>73</v>
      </c>
      <c r="AY185" s="223" t="s">
        <v>125</v>
      </c>
    </row>
    <row r="186" s="14" customFormat="1">
      <c r="A186" s="14"/>
      <c r="B186" s="224"/>
      <c r="C186" s="225"/>
      <c r="D186" s="215" t="s">
        <v>135</v>
      </c>
      <c r="E186" s="226" t="s">
        <v>20</v>
      </c>
      <c r="F186" s="227" t="s">
        <v>234</v>
      </c>
      <c r="G186" s="225"/>
      <c r="H186" s="228">
        <v>10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34" t="s">
        <v>135</v>
      </c>
      <c r="AU186" s="234" t="s">
        <v>83</v>
      </c>
      <c r="AV186" s="14" t="s">
        <v>83</v>
      </c>
      <c r="AW186" s="14" t="s">
        <v>34</v>
      </c>
      <c r="AX186" s="14" t="s">
        <v>73</v>
      </c>
      <c r="AY186" s="234" t="s">
        <v>125</v>
      </c>
    </row>
    <row r="187" s="15" customFormat="1">
      <c r="A187" s="15"/>
      <c r="B187" s="235"/>
      <c r="C187" s="236"/>
      <c r="D187" s="215" t="s">
        <v>135</v>
      </c>
      <c r="E187" s="237" t="s">
        <v>20</v>
      </c>
      <c r="F187" s="238" t="s">
        <v>140</v>
      </c>
      <c r="G187" s="236"/>
      <c r="H187" s="239">
        <v>10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45" t="s">
        <v>135</v>
      </c>
      <c r="AU187" s="245" t="s">
        <v>83</v>
      </c>
      <c r="AV187" s="15" t="s">
        <v>133</v>
      </c>
      <c r="AW187" s="15" t="s">
        <v>34</v>
      </c>
      <c r="AX187" s="15" t="s">
        <v>78</v>
      </c>
      <c r="AY187" s="245" t="s">
        <v>125</v>
      </c>
    </row>
    <row r="188" s="2" customFormat="1">
      <c r="A188" s="40"/>
      <c r="B188" s="41"/>
      <c r="C188" s="200" t="s">
        <v>263</v>
      </c>
      <c r="D188" s="200" t="s">
        <v>128</v>
      </c>
      <c r="E188" s="201" t="s">
        <v>264</v>
      </c>
      <c r="F188" s="202" t="s">
        <v>265</v>
      </c>
      <c r="G188" s="203" t="s">
        <v>266</v>
      </c>
      <c r="H188" s="204">
        <v>24</v>
      </c>
      <c r="I188" s="205"/>
      <c r="J188" s="206">
        <f>ROUND(I188*H188,2)</f>
        <v>0</v>
      </c>
      <c r="K188" s="202" t="s">
        <v>132</v>
      </c>
      <c r="L188" s="46"/>
      <c r="M188" s="207" t="s">
        <v>20</v>
      </c>
      <c r="N188" s="208" t="s">
        <v>45</v>
      </c>
      <c r="O188" s="86"/>
      <c r="P188" s="209">
        <f>O188*H188</f>
        <v>0</v>
      </c>
      <c r="Q188" s="209">
        <v>0.00147</v>
      </c>
      <c r="R188" s="209">
        <f>Q188*H188</f>
        <v>0.035279999999999999</v>
      </c>
      <c r="S188" s="209">
        <v>0</v>
      </c>
      <c r="T188" s="210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1" t="s">
        <v>177</v>
      </c>
      <c r="AT188" s="211" t="s">
        <v>128</v>
      </c>
      <c r="AU188" s="211" t="s">
        <v>83</v>
      </c>
      <c r="AY188" s="19" t="s">
        <v>125</v>
      </c>
      <c r="BE188" s="212">
        <f>IF(N188="základní",J188,0)</f>
        <v>0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19" t="s">
        <v>83</v>
      </c>
      <c r="BK188" s="212">
        <f>ROUND(I188*H188,2)</f>
        <v>0</v>
      </c>
      <c r="BL188" s="19" t="s">
        <v>177</v>
      </c>
      <c r="BM188" s="211" t="s">
        <v>267</v>
      </c>
    </row>
    <row r="189" s="13" customFormat="1">
      <c r="A189" s="13"/>
      <c r="B189" s="213"/>
      <c r="C189" s="214"/>
      <c r="D189" s="215" t="s">
        <v>135</v>
      </c>
      <c r="E189" s="216" t="s">
        <v>20</v>
      </c>
      <c r="F189" s="217" t="s">
        <v>220</v>
      </c>
      <c r="G189" s="214"/>
      <c r="H189" s="216" t="s">
        <v>20</v>
      </c>
      <c r="I189" s="218"/>
      <c r="J189" s="214"/>
      <c r="K189" s="214"/>
      <c r="L189" s="219"/>
      <c r="M189" s="220"/>
      <c r="N189" s="221"/>
      <c r="O189" s="221"/>
      <c r="P189" s="221"/>
      <c r="Q189" s="221"/>
      <c r="R189" s="221"/>
      <c r="S189" s="221"/>
      <c r="T189" s="22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3" t="s">
        <v>135</v>
      </c>
      <c r="AU189" s="223" t="s">
        <v>83</v>
      </c>
      <c r="AV189" s="13" t="s">
        <v>78</v>
      </c>
      <c r="AW189" s="13" t="s">
        <v>34</v>
      </c>
      <c r="AX189" s="13" t="s">
        <v>73</v>
      </c>
      <c r="AY189" s="223" t="s">
        <v>125</v>
      </c>
    </row>
    <row r="190" s="14" customFormat="1">
      <c r="A190" s="14"/>
      <c r="B190" s="224"/>
      <c r="C190" s="225"/>
      <c r="D190" s="215" t="s">
        <v>135</v>
      </c>
      <c r="E190" s="226" t="s">
        <v>20</v>
      </c>
      <c r="F190" s="227" t="s">
        <v>254</v>
      </c>
      <c r="G190" s="225"/>
      <c r="H190" s="228">
        <v>24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34" t="s">
        <v>135</v>
      </c>
      <c r="AU190" s="234" t="s">
        <v>83</v>
      </c>
      <c r="AV190" s="14" t="s">
        <v>83</v>
      </c>
      <c r="AW190" s="14" t="s">
        <v>34</v>
      </c>
      <c r="AX190" s="14" t="s">
        <v>73</v>
      </c>
      <c r="AY190" s="234" t="s">
        <v>125</v>
      </c>
    </row>
    <row r="191" s="15" customFormat="1">
      <c r="A191" s="15"/>
      <c r="B191" s="235"/>
      <c r="C191" s="236"/>
      <c r="D191" s="215" t="s">
        <v>135</v>
      </c>
      <c r="E191" s="237" t="s">
        <v>20</v>
      </c>
      <c r="F191" s="238" t="s">
        <v>140</v>
      </c>
      <c r="G191" s="236"/>
      <c r="H191" s="239">
        <v>24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45" t="s">
        <v>135</v>
      </c>
      <c r="AU191" s="245" t="s">
        <v>83</v>
      </c>
      <c r="AV191" s="15" t="s">
        <v>133</v>
      </c>
      <c r="AW191" s="15" t="s">
        <v>34</v>
      </c>
      <c r="AX191" s="15" t="s">
        <v>78</v>
      </c>
      <c r="AY191" s="245" t="s">
        <v>125</v>
      </c>
    </row>
    <row r="192" s="2" customFormat="1">
      <c r="A192" s="40"/>
      <c r="B192" s="41"/>
      <c r="C192" s="200" t="s">
        <v>268</v>
      </c>
      <c r="D192" s="200" t="s">
        <v>128</v>
      </c>
      <c r="E192" s="201" t="s">
        <v>269</v>
      </c>
      <c r="F192" s="202" t="s">
        <v>270</v>
      </c>
      <c r="G192" s="203" t="s">
        <v>266</v>
      </c>
      <c r="H192" s="204">
        <v>6</v>
      </c>
      <c r="I192" s="205"/>
      <c r="J192" s="206">
        <f>ROUND(I192*H192,2)</f>
        <v>0</v>
      </c>
      <c r="K192" s="202" t="s">
        <v>132</v>
      </c>
      <c r="L192" s="46"/>
      <c r="M192" s="207" t="s">
        <v>20</v>
      </c>
      <c r="N192" s="208" t="s">
        <v>45</v>
      </c>
      <c r="O192" s="86"/>
      <c r="P192" s="209">
        <f>O192*H192</f>
        <v>0</v>
      </c>
      <c r="Q192" s="209">
        <v>0.0020300000000000001</v>
      </c>
      <c r="R192" s="209">
        <f>Q192*H192</f>
        <v>0.01218</v>
      </c>
      <c r="S192" s="209">
        <v>0</v>
      </c>
      <c r="T192" s="210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1" t="s">
        <v>177</v>
      </c>
      <c r="AT192" s="211" t="s">
        <v>128</v>
      </c>
      <c r="AU192" s="211" t="s">
        <v>83</v>
      </c>
      <c r="AY192" s="19" t="s">
        <v>125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9" t="s">
        <v>83</v>
      </c>
      <c r="BK192" s="212">
        <f>ROUND(I192*H192,2)</f>
        <v>0</v>
      </c>
      <c r="BL192" s="19" t="s">
        <v>177</v>
      </c>
      <c r="BM192" s="211" t="s">
        <v>271</v>
      </c>
    </row>
    <row r="193" s="13" customFormat="1">
      <c r="A193" s="13"/>
      <c r="B193" s="213"/>
      <c r="C193" s="214"/>
      <c r="D193" s="215" t="s">
        <v>135</v>
      </c>
      <c r="E193" s="216" t="s">
        <v>20</v>
      </c>
      <c r="F193" s="217" t="s">
        <v>220</v>
      </c>
      <c r="G193" s="214"/>
      <c r="H193" s="216" t="s">
        <v>20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3" t="s">
        <v>135</v>
      </c>
      <c r="AU193" s="223" t="s">
        <v>83</v>
      </c>
      <c r="AV193" s="13" t="s">
        <v>78</v>
      </c>
      <c r="AW193" s="13" t="s">
        <v>34</v>
      </c>
      <c r="AX193" s="13" t="s">
        <v>73</v>
      </c>
      <c r="AY193" s="223" t="s">
        <v>125</v>
      </c>
    </row>
    <row r="194" s="14" customFormat="1">
      <c r="A194" s="14"/>
      <c r="B194" s="224"/>
      <c r="C194" s="225"/>
      <c r="D194" s="215" t="s">
        <v>135</v>
      </c>
      <c r="E194" s="226" t="s">
        <v>20</v>
      </c>
      <c r="F194" s="227" t="s">
        <v>159</v>
      </c>
      <c r="G194" s="225"/>
      <c r="H194" s="228">
        <v>6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34" t="s">
        <v>135</v>
      </c>
      <c r="AU194" s="234" t="s">
        <v>83</v>
      </c>
      <c r="AV194" s="14" t="s">
        <v>83</v>
      </c>
      <c r="AW194" s="14" t="s">
        <v>34</v>
      </c>
      <c r="AX194" s="14" t="s">
        <v>73</v>
      </c>
      <c r="AY194" s="234" t="s">
        <v>125</v>
      </c>
    </row>
    <row r="195" s="15" customFormat="1">
      <c r="A195" s="15"/>
      <c r="B195" s="235"/>
      <c r="C195" s="236"/>
      <c r="D195" s="215" t="s">
        <v>135</v>
      </c>
      <c r="E195" s="237" t="s">
        <v>20</v>
      </c>
      <c r="F195" s="238" t="s">
        <v>140</v>
      </c>
      <c r="G195" s="236"/>
      <c r="H195" s="239">
        <v>6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45" t="s">
        <v>135</v>
      </c>
      <c r="AU195" s="245" t="s">
        <v>83</v>
      </c>
      <c r="AV195" s="15" t="s">
        <v>133</v>
      </c>
      <c r="AW195" s="15" t="s">
        <v>34</v>
      </c>
      <c r="AX195" s="15" t="s">
        <v>78</v>
      </c>
      <c r="AY195" s="245" t="s">
        <v>125</v>
      </c>
    </row>
    <row r="196" s="2" customFormat="1">
      <c r="A196" s="40"/>
      <c r="B196" s="41"/>
      <c r="C196" s="200" t="s">
        <v>272</v>
      </c>
      <c r="D196" s="200" t="s">
        <v>128</v>
      </c>
      <c r="E196" s="201" t="s">
        <v>273</v>
      </c>
      <c r="F196" s="202" t="s">
        <v>274</v>
      </c>
      <c r="G196" s="203" t="s">
        <v>266</v>
      </c>
      <c r="H196" s="204">
        <v>6</v>
      </c>
      <c r="I196" s="205"/>
      <c r="J196" s="206">
        <f>ROUND(I196*H196,2)</f>
        <v>0</v>
      </c>
      <c r="K196" s="202" t="s">
        <v>132</v>
      </c>
      <c r="L196" s="46"/>
      <c r="M196" s="207" t="s">
        <v>20</v>
      </c>
      <c r="N196" s="208" t="s">
        <v>45</v>
      </c>
      <c r="O196" s="86"/>
      <c r="P196" s="209">
        <f>O196*H196</f>
        <v>0</v>
      </c>
      <c r="Q196" s="209">
        <v>0.0020600000000000002</v>
      </c>
      <c r="R196" s="209">
        <f>Q196*H196</f>
        <v>0.012360000000000001</v>
      </c>
      <c r="S196" s="209">
        <v>0</v>
      </c>
      <c r="T196" s="210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1" t="s">
        <v>177</v>
      </c>
      <c r="AT196" s="211" t="s">
        <v>128</v>
      </c>
      <c r="AU196" s="211" t="s">
        <v>83</v>
      </c>
      <c r="AY196" s="19" t="s">
        <v>125</v>
      </c>
      <c r="BE196" s="212">
        <f>IF(N196="základní",J196,0)</f>
        <v>0</v>
      </c>
      <c r="BF196" s="212">
        <f>IF(N196="snížená",J196,0)</f>
        <v>0</v>
      </c>
      <c r="BG196" s="212">
        <f>IF(N196="zákl. přenesená",J196,0)</f>
        <v>0</v>
      </c>
      <c r="BH196" s="212">
        <f>IF(N196="sníž. přenesená",J196,0)</f>
        <v>0</v>
      </c>
      <c r="BI196" s="212">
        <f>IF(N196="nulová",J196,0)</f>
        <v>0</v>
      </c>
      <c r="BJ196" s="19" t="s">
        <v>83</v>
      </c>
      <c r="BK196" s="212">
        <f>ROUND(I196*H196,2)</f>
        <v>0</v>
      </c>
      <c r="BL196" s="19" t="s">
        <v>177</v>
      </c>
      <c r="BM196" s="211" t="s">
        <v>275</v>
      </c>
    </row>
    <row r="197" s="13" customFormat="1">
      <c r="A197" s="13"/>
      <c r="B197" s="213"/>
      <c r="C197" s="214"/>
      <c r="D197" s="215" t="s">
        <v>135</v>
      </c>
      <c r="E197" s="216" t="s">
        <v>20</v>
      </c>
      <c r="F197" s="217" t="s">
        <v>220</v>
      </c>
      <c r="G197" s="214"/>
      <c r="H197" s="216" t="s">
        <v>20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3" t="s">
        <v>135</v>
      </c>
      <c r="AU197" s="223" t="s">
        <v>83</v>
      </c>
      <c r="AV197" s="13" t="s">
        <v>78</v>
      </c>
      <c r="AW197" s="13" t="s">
        <v>34</v>
      </c>
      <c r="AX197" s="13" t="s">
        <v>73</v>
      </c>
      <c r="AY197" s="223" t="s">
        <v>125</v>
      </c>
    </row>
    <row r="198" s="14" customFormat="1">
      <c r="A198" s="14"/>
      <c r="B198" s="224"/>
      <c r="C198" s="225"/>
      <c r="D198" s="215" t="s">
        <v>135</v>
      </c>
      <c r="E198" s="226" t="s">
        <v>20</v>
      </c>
      <c r="F198" s="227" t="s">
        <v>159</v>
      </c>
      <c r="G198" s="225"/>
      <c r="H198" s="228">
        <v>6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34" t="s">
        <v>135</v>
      </c>
      <c r="AU198" s="234" t="s">
        <v>83</v>
      </c>
      <c r="AV198" s="14" t="s">
        <v>83</v>
      </c>
      <c r="AW198" s="14" t="s">
        <v>34</v>
      </c>
      <c r="AX198" s="14" t="s">
        <v>73</v>
      </c>
      <c r="AY198" s="234" t="s">
        <v>125</v>
      </c>
    </row>
    <row r="199" s="15" customFormat="1">
      <c r="A199" s="15"/>
      <c r="B199" s="235"/>
      <c r="C199" s="236"/>
      <c r="D199" s="215" t="s">
        <v>135</v>
      </c>
      <c r="E199" s="237" t="s">
        <v>20</v>
      </c>
      <c r="F199" s="238" t="s">
        <v>140</v>
      </c>
      <c r="G199" s="236"/>
      <c r="H199" s="239">
        <v>6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45" t="s">
        <v>135</v>
      </c>
      <c r="AU199" s="245" t="s">
        <v>83</v>
      </c>
      <c r="AV199" s="15" t="s">
        <v>133</v>
      </c>
      <c r="AW199" s="15" t="s">
        <v>34</v>
      </c>
      <c r="AX199" s="15" t="s">
        <v>78</v>
      </c>
      <c r="AY199" s="245" t="s">
        <v>125</v>
      </c>
    </row>
    <row r="200" s="2" customFormat="1">
      <c r="A200" s="40"/>
      <c r="B200" s="41"/>
      <c r="C200" s="200" t="s">
        <v>276</v>
      </c>
      <c r="D200" s="200" t="s">
        <v>128</v>
      </c>
      <c r="E200" s="201" t="s">
        <v>277</v>
      </c>
      <c r="F200" s="202" t="s">
        <v>278</v>
      </c>
      <c r="G200" s="203" t="s">
        <v>176</v>
      </c>
      <c r="H200" s="204">
        <v>72</v>
      </c>
      <c r="I200" s="205"/>
      <c r="J200" s="206">
        <f>ROUND(I200*H200,2)</f>
        <v>0</v>
      </c>
      <c r="K200" s="202" t="s">
        <v>132</v>
      </c>
      <c r="L200" s="46"/>
      <c r="M200" s="207" t="s">
        <v>20</v>
      </c>
      <c r="N200" s="208" t="s">
        <v>45</v>
      </c>
      <c r="O200" s="86"/>
      <c r="P200" s="209">
        <f>O200*H200</f>
        <v>0</v>
      </c>
      <c r="Q200" s="209">
        <v>5.0000000000000002E-05</v>
      </c>
      <c r="R200" s="209">
        <f>Q200*H200</f>
        <v>0.0036000000000000003</v>
      </c>
      <c r="S200" s="209">
        <v>0</v>
      </c>
      <c r="T200" s="210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1" t="s">
        <v>177</v>
      </c>
      <c r="AT200" s="211" t="s">
        <v>128</v>
      </c>
      <c r="AU200" s="211" t="s">
        <v>83</v>
      </c>
      <c r="AY200" s="19" t="s">
        <v>125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19" t="s">
        <v>83</v>
      </c>
      <c r="BK200" s="212">
        <f>ROUND(I200*H200,2)</f>
        <v>0</v>
      </c>
      <c r="BL200" s="19" t="s">
        <v>177</v>
      </c>
      <c r="BM200" s="211" t="s">
        <v>279</v>
      </c>
    </row>
    <row r="201" s="13" customFormat="1">
      <c r="A201" s="13"/>
      <c r="B201" s="213"/>
      <c r="C201" s="214"/>
      <c r="D201" s="215" t="s">
        <v>135</v>
      </c>
      <c r="E201" s="216" t="s">
        <v>20</v>
      </c>
      <c r="F201" s="217" t="s">
        <v>220</v>
      </c>
      <c r="G201" s="214"/>
      <c r="H201" s="216" t="s">
        <v>20</v>
      </c>
      <c r="I201" s="218"/>
      <c r="J201" s="214"/>
      <c r="K201" s="214"/>
      <c r="L201" s="219"/>
      <c r="M201" s="220"/>
      <c r="N201" s="221"/>
      <c r="O201" s="221"/>
      <c r="P201" s="221"/>
      <c r="Q201" s="221"/>
      <c r="R201" s="221"/>
      <c r="S201" s="221"/>
      <c r="T201" s="22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3" t="s">
        <v>135</v>
      </c>
      <c r="AU201" s="223" t="s">
        <v>83</v>
      </c>
      <c r="AV201" s="13" t="s">
        <v>78</v>
      </c>
      <c r="AW201" s="13" t="s">
        <v>34</v>
      </c>
      <c r="AX201" s="13" t="s">
        <v>73</v>
      </c>
      <c r="AY201" s="223" t="s">
        <v>125</v>
      </c>
    </row>
    <row r="202" s="14" customFormat="1">
      <c r="A202" s="14"/>
      <c r="B202" s="224"/>
      <c r="C202" s="225"/>
      <c r="D202" s="215" t="s">
        <v>135</v>
      </c>
      <c r="E202" s="226" t="s">
        <v>20</v>
      </c>
      <c r="F202" s="227" t="s">
        <v>239</v>
      </c>
      <c r="G202" s="225"/>
      <c r="H202" s="228">
        <v>72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34" t="s">
        <v>135</v>
      </c>
      <c r="AU202" s="234" t="s">
        <v>83</v>
      </c>
      <c r="AV202" s="14" t="s">
        <v>83</v>
      </c>
      <c r="AW202" s="14" t="s">
        <v>34</v>
      </c>
      <c r="AX202" s="14" t="s">
        <v>73</v>
      </c>
      <c r="AY202" s="234" t="s">
        <v>125</v>
      </c>
    </row>
    <row r="203" s="15" customFormat="1">
      <c r="A203" s="15"/>
      <c r="B203" s="235"/>
      <c r="C203" s="236"/>
      <c r="D203" s="215" t="s">
        <v>135</v>
      </c>
      <c r="E203" s="237" t="s">
        <v>20</v>
      </c>
      <c r="F203" s="238" t="s">
        <v>140</v>
      </c>
      <c r="G203" s="236"/>
      <c r="H203" s="239">
        <v>72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45" t="s">
        <v>135</v>
      </c>
      <c r="AU203" s="245" t="s">
        <v>83</v>
      </c>
      <c r="AV203" s="15" t="s">
        <v>133</v>
      </c>
      <c r="AW203" s="15" t="s">
        <v>34</v>
      </c>
      <c r="AX203" s="15" t="s">
        <v>78</v>
      </c>
      <c r="AY203" s="245" t="s">
        <v>125</v>
      </c>
    </row>
    <row r="204" s="2" customFormat="1" ht="33" customHeight="1">
      <c r="A204" s="40"/>
      <c r="B204" s="41"/>
      <c r="C204" s="200" t="s">
        <v>280</v>
      </c>
      <c r="D204" s="200" t="s">
        <v>128</v>
      </c>
      <c r="E204" s="201" t="s">
        <v>281</v>
      </c>
      <c r="F204" s="202" t="s">
        <v>282</v>
      </c>
      <c r="G204" s="203" t="s">
        <v>176</v>
      </c>
      <c r="H204" s="204">
        <v>340</v>
      </c>
      <c r="I204" s="205"/>
      <c r="J204" s="206">
        <f>ROUND(I204*H204,2)</f>
        <v>0</v>
      </c>
      <c r="K204" s="202" t="s">
        <v>132</v>
      </c>
      <c r="L204" s="46"/>
      <c r="M204" s="207" t="s">
        <v>20</v>
      </c>
      <c r="N204" s="208" t="s">
        <v>45</v>
      </c>
      <c r="O204" s="86"/>
      <c r="P204" s="209">
        <f>O204*H204</f>
        <v>0</v>
      </c>
      <c r="Q204" s="209">
        <v>6.9999999999999994E-05</v>
      </c>
      <c r="R204" s="209">
        <f>Q204*H204</f>
        <v>0.023799999999999998</v>
      </c>
      <c r="S204" s="209">
        <v>0</v>
      </c>
      <c r="T204" s="210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1" t="s">
        <v>177</v>
      </c>
      <c r="AT204" s="211" t="s">
        <v>128</v>
      </c>
      <c r="AU204" s="211" t="s">
        <v>83</v>
      </c>
      <c r="AY204" s="19" t="s">
        <v>125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19" t="s">
        <v>83</v>
      </c>
      <c r="BK204" s="212">
        <f>ROUND(I204*H204,2)</f>
        <v>0</v>
      </c>
      <c r="BL204" s="19" t="s">
        <v>177</v>
      </c>
      <c r="BM204" s="211" t="s">
        <v>283</v>
      </c>
    </row>
    <row r="205" s="13" customFormat="1">
      <c r="A205" s="13"/>
      <c r="B205" s="213"/>
      <c r="C205" s="214"/>
      <c r="D205" s="215" t="s">
        <v>135</v>
      </c>
      <c r="E205" s="216" t="s">
        <v>20</v>
      </c>
      <c r="F205" s="217" t="s">
        <v>220</v>
      </c>
      <c r="G205" s="214"/>
      <c r="H205" s="216" t="s">
        <v>20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3" t="s">
        <v>135</v>
      </c>
      <c r="AU205" s="223" t="s">
        <v>83</v>
      </c>
      <c r="AV205" s="13" t="s">
        <v>78</v>
      </c>
      <c r="AW205" s="13" t="s">
        <v>34</v>
      </c>
      <c r="AX205" s="13" t="s">
        <v>73</v>
      </c>
      <c r="AY205" s="223" t="s">
        <v>125</v>
      </c>
    </row>
    <row r="206" s="14" customFormat="1">
      <c r="A206" s="14"/>
      <c r="B206" s="224"/>
      <c r="C206" s="225"/>
      <c r="D206" s="215" t="s">
        <v>135</v>
      </c>
      <c r="E206" s="226" t="s">
        <v>20</v>
      </c>
      <c r="F206" s="227" t="s">
        <v>284</v>
      </c>
      <c r="G206" s="225"/>
      <c r="H206" s="228">
        <v>300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34" t="s">
        <v>135</v>
      </c>
      <c r="AU206" s="234" t="s">
        <v>83</v>
      </c>
      <c r="AV206" s="14" t="s">
        <v>83</v>
      </c>
      <c r="AW206" s="14" t="s">
        <v>34</v>
      </c>
      <c r="AX206" s="14" t="s">
        <v>73</v>
      </c>
      <c r="AY206" s="234" t="s">
        <v>125</v>
      </c>
    </row>
    <row r="207" s="13" customFormat="1">
      <c r="A207" s="13"/>
      <c r="B207" s="213"/>
      <c r="C207" s="214"/>
      <c r="D207" s="215" t="s">
        <v>135</v>
      </c>
      <c r="E207" s="216" t="s">
        <v>20</v>
      </c>
      <c r="F207" s="217" t="s">
        <v>222</v>
      </c>
      <c r="G207" s="214"/>
      <c r="H207" s="216" t="s">
        <v>20</v>
      </c>
      <c r="I207" s="218"/>
      <c r="J207" s="214"/>
      <c r="K207" s="214"/>
      <c r="L207" s="219"/>
      <c r="M207" s="220"/>
      <c r="N207" s="221"/>
      <c r="O207" s="221"/>
      <c r="P207" s="221"/>
      <c r="Q207" s="221"/>
      <c r="R207" s="221"/>
      <c r="S207" s="221"/>
      <c r="T207" s="22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3" t="s">
        <v>135</v>
      </c>
      <c r="AU207" s="223" t="s">
        <v>83</v>
      </c>
      <c r="AV207" s="13" t="s">
        <v>78</v>
      </c>
      <c r="AW207" s="13" t="s">
        <v>34</v>
      </c>
      <c r="AX207" s="13" t="s">
        <v>73</v>
      </c>
      <c r="AY207" s="223" t="s">
        <v>125</v>
      </c>
    </row>
    <row r="208" s="14" customFormat="1">
      <c r="A208" s="14"/>
      <c r="B208" s="224"/>
      <c r="C208" s="225"/>
      <c r="D208" s="215" t="s">
        <v>135</v>
      </c>
      <c r="E208" s="226" t="s">
        <v>20</v>
      </c>
      <c r="F208" s="227" t="s">
        <v>223</v>
      </c>
      <c r="G208" s="225"/>
      <c r="H208" s="228">
        <v>40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34" t="s">
        <v>135</v>
      </c>
      <c r="AU208" s="234" t="s">
        <v>83</v>
      </c>
      <c r="AV208" s="14" t="s">
        <v>83</v>
      </c>
      <c r="AW208" s="14" t="s">
        <v>34</v>
      </c>
      <c r="AX208" s="14" t="s">
        <v>73</v>
      </c>
      <c r="AY208" s="234" t="s">
        <v>125</v>
      </c>
    </row>
    <row r="209" s="15" customFormat="1">
      <c r="A209" s="15"/>
      <c r="B209" s="235"/>
      <c r="C209" s="236"/>
      <c r="D209" s="215" t="s">
        <v>135</v>
      </c>
      <c r="E209" s="237" t="s">
        <v>20</v>
      </c>
      <c r="F209" s="238" t="s">
        <v>140</v>
      </c>
      <c r="G209" s="236"/>
      <c r="H209" s="239">
        <v>340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45" t="s">
        <v>135</v>
      </c>
      <c r="AU209" s="245" t="s">
        <v>83</v>
      </c>
      <c r="AV209" s="15" t="s">
        <v>133</v>
      </c>
      <c r="AW209" s="15" t="s">
        <v>34</v>
      </c>
      <c r="AX209" s="15" t="s">
        <v>78</v>
      </c>
      <c r="AY209" s="245" t="s">
        <v>125</v>
      </c>
    </row>
    <row r="210" s="2" customFormat="1" ht="33" customHeight="1">
      <c r="A210" s="40"/>
      <c r="B210" s="41"/>
      <c r="C210" s="200" t="s">
        <v>285</v>
      </c>
      <c r="D210" s="200" t="s">
        <v>128</v>
      </c>
      <c r="E210" s="201" t="s">
        <v>286</v>
      </c>
      <c r="F210" s="202" t="s">
        <v>287</v>
      </c>
      <c r="G210" s="203" t="s">
        <v>176</v>
      </c>
      <c r="H210" s="204">
        <v>15</v>
      </c>
      <c r="I210" s="205"/>
      <c r="J210" s="206">
        <f>ROUND(I210*H210,2)</f>
        <v>0</v>
      </c>
      <c r="K210" s="202" t="s">
        <v>132</v>
      </c>
      <c r="L210" s="46"/>
      <c r="M210" s="207" t="s">
        <v>20</v>
      </c>
      <c r="N210" s="208" t="s">
        <v>45</v>
      </c>
      <c r="O210" s="86"/>
      <c r="P210" s="209">
        <f>O210*H210</f>
        <v>0</v>
      </c>
      <c r="Q210" s="209">
        <v>8.0000000000000007E-05</v>
      </c>
      <c r="R210" s="209">
        <f>Q210*H210</f>
        <v>0.0012000000000000001</v>
      </c>
      <c r="S210" s="209">
        <v>0</v>
      </c>
      <c r="T210" s="210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1" t="s">
        <v>177</v>
      </c>
      <c r="AT210" s="211" t="s">
        <v>128</v>
      </c>
      <c r="AU210" s="211" t="s">
        <v>83</v>
      </c>
      <c r="AY210" s="19" t="s">
        <v>125</v>
      </c>
      <c r="BE210" s="212">
        <f>IF(N210="základní",J210,0)</f>
        <v>0</v>
      </c>
      <c r="BF210" s="212">
        <f>IF(N210="snížená",J210,0)</f>
        <v>0</v>
      </c>
      <c r="BG210" s="212">
        <f>IF(N210="zákl. přenesená",J210,0)</f>
        <v>0</v>
      </c>
      <c r="BH210" s="212">
        <f>IF(N210="sníž. přenesená",J210,0)</f>
        <v>0</v>
      </c>
      <c r="BI210" s="212">
        <f>IF(N210="nulová",J210,0)</f>
        <v>0</v>
      </c>
      <c r="BJ210" s="19" t="s">
        <v>83</v>
      </c>
      <c r="BK210" s="212">
        <f>ROUND(I210*H210,2)</f>
        <v>0</v>
      </c>
      <c r="BL210" s="19" t="s">
        <v>177</v>
      </c>
      <c r="BM210" s="211" t="s">
        <v>288</v>
      </c>
    </row>
    <row r="211" s="13" customFormat="1">
      <c r="A211" s="13"/>
      <c r="B211" s="213"/>
      <c r="C211" s="214"/>
      <c r="D211" s="215" t="s">
        <v>135</v>
      </c>
      <c r="E211" s="216" t="s">
        <v>20</v>
      </c>
      <c r="F211" s="217" t="s">
        <v>222</v>
      </c>
      <c r="G211" s="214"/>
      <c r="H211" s="216" t="s">
        <v>20</v>
      </c>
      <c r="I211" s="218"/>
      <c r="J211" s="214"/>
      <c r="K211" s="214"/>
      <c r="L211" s="219"/>
      <c r="M211" s="220"/>
      <c r="N211" s="221"/>
      <c r="O211" s="221"/>
      <c r="P211" s="221"/>
      <c r="Q211" s="221"/>
      <c r="R211" s="221"/>
      <c r="S211" s="221"/>
      <c r="T211" s="22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3" t="s">
        <v>135</v>
      </c>
      <c r="AU211" s="223" t="s">
        <v>83</v>
      </c>
      <c r="AV211" s="13" t="s">
        <v>78</v>
      </c>
      <c r="AW211" s="13" t="s">
        <v>34</v>
      </c>
      <c r="AX211" s="13" t="s">
        <v>73</v>
      </c>
      <c r="AY211" s="223" t="s">
        <v>125</v>
      </c>
    </row>
    <row r="212" s="14" customFormat="1">
      <c r="A212" s="14"/>
      <c r="B212" s="224"/>
      <c r="C212" s="225"/>
      <c r="D212" s="215" t="s">
        <v>135</v>
      </c>
      <c r="E212" s="226" t="s">
        <v>20</v>
      </c>
      <c r="F212" s="227" t="s">
        <v>289</v>
      </c>
      <c r="G212" s="225"/>
      <c r="H212" s="228">
        <v>15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34" t="s">
        <v>135</v>
      </c>
      <c r="AU212" s="234" t="s">
        <v>83</v>
      </c>
      <c r="AV212" s="14" t="s">
        <v>83</v>
      </c>
      <c r="AW212" s="14" t="s">
        <v>34</v>
      </c>
      <c r="AX212" s="14" t="s">
        <v>73</v>
      </c>
      <c r="AY212" s="234" t="s">
        <v>125</v>
      </c>
    </row>
    <row r="213" s="15" customFormat="1">
      <c r="A213" s="15"/>
      <c r="B213" s="235"/>
      <c r="C213" s="236"/>
      <c r="D213" s="215" t="s">
        <v>135</v>
      </c>
      <c r="E213" s="237" t="s">
        <v>20</v>
      </c>
      <c r="F213" s="238" t="s">
        <v>140</v>
      </c>
      <c r="G213" s="236"/>
      <c r="H213" s="239">
        <v>15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45" t="s">
        <v>135</v>
      </c>
      <c r="AU213" s="245" t="s">
        <v>83</v>
      </c>
      <c r="AV213" s="15" t="s">
        <v>133</v>
      </c>
      <c r="AW213" s="15" t="s">
        <v>34</v>
      </c>
      <c r="AX213" s="15" t="s">
        <v>78</v>
      </c>
      <c r="AY213" s="245" t="s">
        <v>125</v>
      </c>
    </row>
    <row r="214" s="2" customFormat="1" ht="33" customHeight="1">
      <c r="A214" s="40"/>
      <c r="B214" s="41"/>
      <c r="C214" s="200" t="s">
        <v>290</v>
      </c>
      <c r="D214" s="200" t="s">
        <v>128</v>
      </c>
      <c r="E214" s="201" t="s">
        <v>291</v>
      </c>
      <c r="F214" s="202" t="s">
        <v>292</v>
      </c>
      <c r="G214" s="203" t="s">
        <v>176</v>
      </c>
      <c r="H214" s="204">
        <v>340</v>
      </c>
      <c r="I214" s="205"/>
      <c r="J214" s="206">
        <f>ROUND(I214*H214,2)</f>
        <v>0</v>
      </c>
      <c r="K214" s="202" t="s">
        <v>132</v>
      </c>
      <c r="L214" s="46"/>
      <c r="M214" s="207" t="s">
        <v>20</v>
      </c>
      <c r="N214" s="208" t="s">
        <v>45</v>
      </c>
      <c r="O214" s="86"/>
      <c r="P214" s="209">
        <f>O214*H214</f>
        <v>0</v>
      </c>
      <c r="Q214" s="209">
        <v>9.0000000000000006E-05</v>
      </c>
      <c r="R214" s="209">
        <f>Q214*H214</f>
        <v>0.030600000000000002</v>
      </c>
      <c r="S214" s="209">
        <v>0</v>
      </c>
      <c r="T214" s="210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1" t="s">
        <v>177</v>
      </c>
      <c r="AT214" s="211" t="s">
        <v>128</v>
      </c>
      <c r="AU214" s="211" t="s">
        <v>83</v>
      </c>
      <c r="AY214" s="19" t="s">
        <v>125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9" t="s">
        <v>83</v>
      </c>
      <c r="BK214" s="212">
        <f>ROUND(I214*H214,2)</f>
        <v>0</v>
      </c>
      <c r="BL214" s="19" t="s">
        <v>177</v>
      </c>
      <c r="BM214" s="211" t="s">
        <v>293</v>
      </c>
    </row>
    <row r="215" s="13" customFormat="1">
      <c r="A215" s="13"/>
      <c r="B215" s="213"/>
      <c r="C215" s="214"/>
      <c r="D215" s="215" t="s">
        <v>135</v>
      </c>
      <c r="E215" s="216" t="s">
        <v>20</v>
      </c>
      <c r="F215" s="217" t="s">
        <v>220</v>
      </c>
      <c r="G215" s="214"/>
      <c r="H215" s="216" t="s">
        <v>20</v>
      </c>
      <c r="I215" s="218"/>
      <c r="J215" s="214"/>
      <c r="K215" s="214"/>
      <c r="L215" s="219"/>
      <c r="M215" s="220"/>
      <c r="N215" s="221"/>
      <c r="O215" s="221"/>
      <c r="P215" s="221"/>
      <c r="Q215" s="221"/>
      <c r="R215" s="221"/>
      <c r="S215" s="221"/>
      <c r="T215" s="22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3" t="s">
        <v>135</v>
      </c>
      <c r="AU215" s="223" t="s">
        <v>83</v>
      </c>
      <c r="AV215" s="13" t="s">
        <v>78</v>
      </c>
      <c r="AW215" s="13" t="s">
        <v>34</v>
      </c>
      <c r="AX215" s="13" t="s">
        <v>73</v>
      </c>
      <c r="AY215" s="223" t="s">
        <v>125</v>
      </c>
    </row>
    <row r="216" s="14" customFormat="1">
      <c r="A216" s="14"/>
      <c r="B216" s="224"/>
      <c r="C216" s="225"/>
      <c r="D216" s="215" t="s">
        <v>135</v>
      </c>
      <c r="E216" s="226" t="s">
        <v>20</v>
      </c>
      <c r="F216" s="227" t="s">
        <v>294</v>
      </c>
      <c r="G216" s="225"/>
      <c r="H216" s="228">
        <v>300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34" t="s">
        <v>135</v>
      </c>
      <c r="AU216" s="234" t="s">
        <v>83</v>
      </c>
      <c r="AV216" s="14" t="s">
        <v>83</v>
      </c>
      <c r="AW216" s="14" t="s">
        <v>34</v>
      </c>
      <c r="AX216" s="14" t="s">
        <v>73</v>
      </c>
      <c r="AY216" s="234" t="s">
        <v>125</v>
      </c>
    </row>
    <row r="217" s="13" customFormat="1">
      <c r="A217" s="13"/>
      <c r="B217" s="213"/>
      <c r="C217" s="214"/>
      <c r="D217" s="215" t="s">
        <v>135</v>
      </c>
      <c r="E217" s="216" t="s">
        <v>20</v>
      </c>
      <c r="F217" s="217" t="s">
        <v>222</v>
      </c>
      <c r="G217" s="214"/>
      <c r="H217" s="216" t="s">
        <v>20</v>
      </c>
      <c r="I217" s="218"/>
      <c r="J217" s="214"/>
      <c r="K217" s="214"/>
      <c r="L217" s="219"/>
      <c r="M217" s="220"/>
      <c r="N217" s="221"/>
      <c r="O217" s="221"/>
      <c r="P217" s="221"/>
      <c r="Q217" s="221"/>
      <c r="R217" s="221"/>
      <c r="S217" s="221"/>
      <c r="T217" s="22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3" t="s">
        <v>135</v>
      </c>
      <c r="AU217" s="223" t="s">
        <v>83</v>
      </c>
      <c r="AV217" s="13" t="s">
        <v>78</v>
      </c>
      <c r="AW217" s="13" t="s">
        <v>34</v>
      </c>
      <c r="AX217" s="13" t="s">
        <v>73</v>
      </c>
      <c r="AY217" s="223" t="s">
        <v>125</v>
      </c>
    </row>
    <row r="218" s="14" customFormat="1">
      <c r="A218" s="14"/>
      <c r="B218" s="224"/>
      <c r="C218" s="225"/>
      <c r="D218" s="215" t="s">
        <v>135</v>
      </c>
      <c r="E218" s="226" t="s">
        <v>20</v>
      </c>
      <c r="F218" s="227" t="s">
        <v>223</v>
      </c>
      <c r="G218" s="225"/>
      <c r="H218" s="228">
        <v>40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34" t="s">
        <v>135</v>
      </c>
      <c r="AU218" s="234" t="s">
        <v>83</v>
      </c>
      <c r="AV218" s="14" t="s">
        <v>83</v>
      </c>
      <c r="AW218" s="14" t="s">
        <v>34</v>
      </c>
      <c r="AX218" s="14" t="s">
        <v>73</v>
      </c>
      <c r="AY218" s="234" t="s">
        <v>125</v>
      </c>
    </row>
    <row r="219" s="15" customFormat="1">
      <c r="A219" s="15"/>
      <c r="B219" s="235"/>
      <c r="C219" s="236"/>
      <c r="D219" s="215" t="s">
        <v>135</v>
      </c>
      <c r="E219" s="237" t="s">
        <v>20</v>
      </c>
      <c r="F219" s="238" t="s">
        <v>140</v>
      </c>
      <c r="G219" s="236"/>
      <c r="H219" s="239">
        <v>340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45" t="s">
        <v>135</v>
      </c>
      <c r="AU219" s="245" t="s">
        <v>83</v>
      </c>
      <c r="AV219" s="15" t="s">
        <v>133</v>
      </c>
      <c r="AW219" s="15" t="s">
        <v>34</v>
      </c>
      <c r="AX219" s="15" t="s">
        <v>78</v>
      </c>
      <c r="AY219" s="245" t="s">
        <v>125</v>
      </c>
    </row>
    <row r="220" s="2" customFormat="1" ht="33" customHeight="1">
      <c r="A220" s="40"/>
      <c r="B220" s="41"/>
      <c r="C220" s="200" t="s">
        <v>295</v>
      </c>
      <c r="D220" s="200" t="s">
        <v>128</v>
      </c>
      <c r="E220" s="201" t="s">
        <v>296</v>
      </c>
      <c r="F220" s="202" t="s">
        <v>297</v>
      </c>
      <c r="G220" s="203" t="s">
        <v>176</v>
      </c>
      <c r="H220" s="204">
        <v>240</v>
      </c>
      <c r="I220" s="205"/>
      <c r="J220" s="206">
        <f>ROUND(I220*H220,2)</f>
        <v>0</v>
      </c>
      <c r="K220" s="202" t="s">
        <v>132</v>
      </c>
      <c r="L220" s="46"/>
      <c r="M220" s="207" t="s">
        <v>20</v>
      </c>
      <c r="N220" s="208" t="s">
        <v>45</v>
      </c>
      <c r="O220" s="86"/>
      <c r="P220" s="209">
        <f>O220*H220</f>
        <v>0</v>
      </c>
      <c r="Q220" s="209">
        <v>0.00016000000000000001</v>
      </c>
      <c r="R220" s="209">
        <f>Q220*H220</f>
        <v>0.038400000000000004</v>
      </c>
      <c r="S220" s="209">
        <v>0</v>
      </c>
      <c r="T220" s="210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1" t="s">
        <v>177</v>
      </c>
      <c r="AT220" s="211" t="s">
        <v>128</v>
      </c>
      <c r="AU220" s="211" t="s">
        <v>83</v>
      </c>
      <c r="AY220" s="19" t="s">
        <v>125</v>
      </c>
      <c r="BE220" s="212">
        <f>IF(N220="základní",J220,0)</f>
        <v>0</v>
      </c>
      <c r="BF220" s="212">
        <f>IF(N220="snížená",J220,0)</f>
        <v>0</v>
      </c>
      <c r="BG220" s="212">
        <f>IF(N220="zákl. přenesená",J220,0)</f>
        <v>0</v>
      </c>
      <c r="BH220" s="212">
        <f>IF(N220="sníž. přenesená",J220,0)</f>
        <v>0</v>
      </c>
      <c r="BI220" s="212">
        <f>IF(N220="nulová",J220,0)</f>
        <v>0</v>
      </c>
      <c r="BJ220" s="19" t="s">
        <v>83</v>
      </c>
      <c r="BK220" s="212">
        <f>ROUND(I220*H220,2)</f>
        <v>0</v>
      </c>
      <c r="BL220" s="19" t="s">
        <v>177</v>
      </c>
      <c r="BM220" s="211" t="s">
        <v>298</v>
      </c>
    </row>
    <row r="221" s="13" customFormat="1">
      <c r="A221" s="13"/>
      <c r="B221" s="213"/>
      <c r="C221" s="214"/>
      <c r="D221" s="215" t="s">
        <v>135</v>
      </c>
      <c r="E221" s="216" t="s">
        <v>20</v>
      </c>
      <c r="F221" s="217" t="s">
        <v>220</v>
      </c>
      <c r="G221" s="214"/>
      <c r="H221" s="216" t="s">
        <v>20</v>
      </c>
      <c r="I221" s="218"/>
      <c r="J221" s="214"/>
      <c r="K221" s="214"/>
      <c r="L221" s="219"/>
      <c r="M221" s="220"/>
      <c r="N221" s="221"/>
      <c r="O221" s="221"/>
      <c r="P221" s="221"/>
      <c r="Q221" s="221"/>
      <c r="R221" s="221"/>
      <c r="S221" s="221"/>
      <c r="T221" s="22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3" t="s">
        <v>135</v>
      </c>
      <c r="AU221" s="223" t="s">
        <v>83</v>
      </c>
      <c r="AV221" s="13" t="s">
        <v>78</v>
      </c>
      <c r="AW221" s="13" t="s">
        <v>34</v>
      </c>
      <c r="AX221" s="13" t="s">
        <v>73</v>
      </c>
      <c r="AY221" s="223" t="s">
        <v>125</v>
      </c>
    </row>
    <row r="222" s="14" customFormat="1">
      <c r="A222" s="14"/>
      <c r="B222" s="224"/>
      <c r="C222" s="225"/>
      <c r="D222" s="215" t="s">
        <v>135</v>
      </c>
      <c r="E222" s="226" t="s">
        <v>20</v>
      </c>
      <c r="F222" s="227" t="s">
        <v>299</v>
      </c>
      <c r="G222" s="225"/>
      <c r="H222" s="228">
        <v>200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34" t="s">
        <v>135</v>
      </c>
      <c r="AU222" s="234" t="s">
        <v>83</v>
      </c>
      <c r="AV222" s="14" t="s">
        <v>83</v>
      </c>
      <c r="AW222" s="14" t="s">
        <v>34</v>
      </c>
      <c r="AX222" s="14" t="s">
        <v>73</v>
      </c>
      <c r="AY222" s="234" t="s">
        <v>125</v>
      </c>
    </row>
    <row r="223" s="13" customFormat="1">
      <c r="A223" s="13"/>
      <c r="B223" s="213"/>
      <c r="C223" s="214"/>
      <c r="D223" s="215" t="s">
        <v>135</v>
      </c>
      <c r="E223" s="216" t="s">
        <v>20</v>
      </c>
      <c r="F223" s="217" t="s">
        <v>222</v>
      </c>
      <c r="G223" s="214"/>
      <c r="H223" s="216" t="s">
        <v>20</v>
      </c>
      <c r="I223" s="218"/>
      <c r="J223" s="214"/>
      <c r="K223" s="214"/>
      <c r="L223" s="219"/>
      <c r="M223" s="220"/>
      <c r="N223" s="221"/>
      <c r="O223" s="221"/>
      <c r="P223" s="221"/>
      <c r="Q223" s="221"/>
      <c r="R223" s="221"/>
      <c r="S223" s="221"/>
      <c r="T223" s="22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3" t="s">
        <v>135</v>
      </c>
      <c r="AU223" s="223" t="s">
        <v>83</v>
      </c>
      <c r="AV223" s="13" t="s">
        <v>78</v>
      </c>
      <c r="AW223" s="13" t="s">
        <v>34</v>
      </c>
      <c r="AX223" s="13" t="s">
        <v>73</v>
      </c>
      <c r="AY223" s="223" t="s">
        <v>125</v>
      </c>
    </row>
    <row r="224" s="14" customFormat="1">
      <c r="A224" s="14"/>
      <c r="B224" s="224"/>
      <c r="C224" s="225"/>
      <c r="D224" s="215" t="s">
        <v>135</v>
      </c>
      <c r="E224" s="226" t="s">
        <v>20</v>
      </c>
      <c r="F224" s="227" t="s">
        <v>300</v>
      </c>
      <c r="G224" s="225"/>
      <c r="H224" s="228">
        <v>40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34" t="s">
        <v>135</v>
      </c>
      <c r="AU224" s="234" t="s">
        <v>83</v>
      </c>
      <c r="AV224" s="14" t="s">
        <v>83</v>
      </c>
      <c r="AW224" s="14" t="s">
        <v>34</v>
      </c>
      <c r="AX224" s="14" t="s">
        <v>73</v>
      </c>
      <c r="AY224" s="234" t="s">
        <v>125</v>
      </c>
    </row>
    <row r="225" s="15" customFormat="1">
      <c r="A225" s="15"/>
      <c r="B225" s="235"/>
      <c r="C225" s="236"/>
      <c r="D225" s="215" t="s">
        <v>135</v>
      </c>
      <c r="E225" s="237" t="s">
        <v>20</v>
      </c>
      <c r="F225" s="238" t="s">
        <v>140</v>
      </c>
      <c r="G225" s="236"/>
      <c r="H225" s="239">
        <v>240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45" t="s">
        <v>135</v>
      </c>
      <c r="AU225" s="245" t="s">
        <v>83</v>
      </c>
      <c r="AV225" s="15" t="s">
        <v>133</v>
      </c>
      <c r="AW225" s="15" t="s">
        <v>34</v>
      </c>
      <c r="AX225" s="15" t="s">
        <v>78</v>
      </c>
      <c r="AY225" s="245" t="s">
        <v>125</v>
      </c>
    </row>
    <row r="226" s="2" customFormat="1" ht="33" customHeight="1">
      <c r="A226" s="40"/>
      <c r="B226" s="41"/>
      <c r="C226" s="200" t="s">
        <v>301</v>
      </c>
      <c r="D226" s="200" t="s">
        <v>128</v>
      </c>
      <c r="E226" s="201" t="s">
        <v>302</v>
      </c>
      <c r="F226" s="202" t="s">
        <v>303</v>
      </c>
      <c r="G226" s="203" t="s">
        <v>176</v>
      </c>
      <c r="H226" s="204">
        <v>10</v>
      </c>
      <c r="I226" s="205"/>
      <c r="J226" s="206">
        <f>ROUND(I226*H226,2)</f>
        <v>0</v>
      </c>
      <c r="K226" s="202" t="s">
        <v>132</v>
      </c>
      <c r="L226" s="46"/>
      <c r="M226" s="207" t="s">
        <v>20</v>
      </c>
      <c r="N226" s="208" t="s">
        <v>45</v>
      </c>
      <c r="O226" s="86"/>
      <c r="P226" s="209">
        <f>O226*H226</f>
        <v>0</v>
      </c>
      <c r="Q226" s="209">
        <v>0.00027</v>
      </c>
      <c r="R226" s="209">
        <f>Q226*H226</f>
        <v>0.0027000000000000001</v>
      </c>
      <c r="S226" s="209">
        <v>0</v>
      </c>
      <c r="T226" s="210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1" t="s">
        <v>177</v>
      </c>
      <c r="AT226" s="211" t="s">
        <v>128</v>
      </c>
      <c r="AU226" s="211" t="s">
        <v>83</v>
      </c>
      <c r="AY226" s="19" t="s">
        <v>125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9" t="s">
        <v>83</v>
      </c>
      <c r="BK226" s="212">
        <f>ROUND(I226*H226,2)</f>
        <v>0</v>
      </c>
      <c r="BL226" s="19" t="s">
        <v>177</v>
      </c>
      <c r="BM226" s="211" t="s">
        <v>304</v>
      </c>
    </row>
    <row r="227" s="13" customFormat="1">
      <c r="A227" s="13"/>
      <c r="B227" s="213"/>
      <c r="C227" s="214"/>
      <c r="D227" s="215" t="s">
        <v>135</v>
      </c>
      <c r="E227" s="216" t="s">
        <v>20</v>
      </c>
      <c r="F227" s="217" t="s">
        <v>222</v>
      </c>
      <c r="G227" s="214"/>
      <c r="H227" s="216" t="s">
        <v>20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3" t="s">
        <v>135</v>
      </c>
      <c r="AU227" s="223" t="s">
        <v>83</v>
      </c>
      <c r="AV227" s="13" t="s">
        <v>78</v>
      </c>
      <c r="AW227" s="13" t="s">
        <v>34</v>
      </c>
      <c r="AX227" s="13" t="s">
        <v>73</v>
      </c>
      <c r="AY227" s="223" t="s">
        <v>125</v>
      </c>
    </row>
    <row r="228" s="14" customFormat="1">
      <c r="A228" s="14"/>
      <c r="B228" s="224"/>
      <c r="C228" s="225"/>
      <c r="D228" s="215" t="s">
        <v>135</v>
      </c>
      <c r="E228" s="226" t="s">
        <v>20</v>
      </c>
      <c r="F228" s="227" t="s">
        <v>234</v>
      </c>
      <c r="G228" s="225"/>
      <c r="H228" s="228">
        <v>10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34" t="s">
        <v>135</v>
      </c>
      <c r="AU228" s="234" t="s">
        <v>83</v>
      </c>
      <c r="AV228" s="14" t="s">
        <v>83</v>
      </c>
      <c r="AW228" s="14" t="s">
        <v>34</v>
      </c>
      <c r="AX228" s="14" t="s">
        <v>73</v>
      </c>
      <c r="AY228" s="234" t="s">
        <v>125</v>
      </c>
    </row>
    <row r="229" s="15" customFormat="1">
      <c r="A229" s="15"/>
      <c r="B229" s="235"/>
      <c r="C229" s="236"/>
      <c r="D229" s="215" t="s">
        <v>135</v>
      </c>
      <c r="E229" s="237" t="s">
        <v>20</v>
      </c>
      <c r="F229" s="238" t="s">
        <v>140</v>
      </c>
      <c r="G229" s="236"/>
      <c r="H229" s="239">
        <v>10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45" t="s">
        <v>135</v>
      </c>
      <c r="AU229" s="245" t="s">
        <v>83</v>
      </c>
      <c r="AV229" s="15" t="s">
        <v>133</v>
      </c>
      <c r="AW229" s="15" t="s">
        <v>34</v>
      </c>
      <c r="AX229" s="15" t="s">
        <v>78</v>
      </c>
      <c r="AY229" s="245" t="s">
        <v>125</v>
      </c>
    </row>
    <row r="230" s="2" customFormat="1" ht="16.5" customHeight="1">
      <c r="A230" s="40"/>
      <c r="B230" s="41"/>
      <c r="C230" s="200" t="s">
        <v>305</v>
      </c>
      <c r="D230" s="200" t="s">
        <v>128</v>
      </c>
      <c r="E230" s="201" t="s">
        <v>306</v>
      </c>
      <c r="F230" s="202" t="s">
        <v>307</v>
      </c>
      <c r="G230" s="203" t="s">
        <v>176</v>
      </c>
      <c r="H230" s="204">
        <v>1007</v>
      </c>
      <c r="I230" s="205"/>
      <c r="J230" s="206">
        <f>ROUND(I230*H230,2)</f>
        <v>0</v>
      </c>
      <c r="K230" s="202" t="s">
        <v>132</v>
      </c>
      <c r="L230" s="46"/>
      <c r="M230" s="207" t="s">
        <v>20</v>
      </c>
      <c r="N230" s="208" t="s">
        <v>45</v>
      </c>
      <c r="O230" s="86"/>
      <c r="P230" s="209">
        <f>O230*H230</f>
        <v>0</v>
      </c>
      <c r="Q230" s="209">
        <v>0</v>
      </c>
      <c r="R230" s="209">
        <f>Q230*H230</f>
        <v>0</v>
      </c>
      <c r="S230" s="209">
        <v>0.00023000000000000001</v>
      </c>
      <c r="T230" s="210">
        <f>S230*H230</f>
        <v>0.23161000000000001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1" t="s">
        <v>177</v>
      </c>
      <c r="AT230" s="211" t="s">
        <v>128</v>
      </c>
      <c r="AU230" s="211" t="s">
        <v>83</v>
      </c>
      <c r="AY230" s="19" t="s">
        <v>125</v>
      </c>
      <c r="BE230" s="212">
        <f>IF(N230="základní",J230,0)</f>
        <v>0</v>
      </c>
      <c r="BF230" s="212">
        <f>IF(N230="snížená",J230,0)</f>
        <v>0</v>
      </c>
      <c r="BG230" s="212">
        <f>IF(N230="zákl. přenesená",J230,0)</f>
        <v>0</v>
      </c>
      <c r="BH230" s="212">
        <f>IF(N230="sníž. přenesená",J230,0)</f>
        <v>0</v>
      </c>
      <c r="BI230" s="212">
        <f>IF(N230="nulová",J230,0)</f>
        <v>0</v>
      </c>
      <c r="BJ230" s="19" t="s">
        <v>83</v>
      </c>
      <c r="BK230" s="212">
        <f>ROUND(I230*H230,2)</f>
        <v>0</v>
      </c>
      <c r="BL230" s="19" t="s">
        <v>177</v>
      </c>
      <c r="BM230" s="211" t="s">
        <v>308</v>
      </c>
    </row>
    <row r="231" s="13" customFormat="1">
      <c r="A231" s="13"/>
      <c r="B231" s="213"/>
      <c r="C231" s="214"/>
      <c r="D231" s="215" t="s">
        <v>135</v>
      </c>
      <c r="E231" s="216" t="s">
        <v>20</v>
      </c>
      <c r="F231" s="217" t="s">
        <v>220</v>
      </c>
      <c r="G231" s="214"/>
      <c r="H231" s="216" t="s">
        <v>20</v>
      </c>
      <c r="I231" s="218"/>
      <c r="J231" s="214"/>
      <c r="K231" s="214"/>
      <c r="L231" s="219"/>
      <c r="M231" s="220"/>
      <c r="N231" s="221"/>
      <c r="O231" s="221"/>
      <c r="P231" s="221"/>
      <c r="Q231" s="221"/>
      <c r="R231" s="221"/>
      <c r="S231" s="221"/>
      <c r="T231" s="22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3" t="s">
        <v>135</v>
      </c>
      <c r="AU231" s="223" t="s">
        <v>83</v>
      </c>
      <c r="AV231" s="13" t="s">
        <v>78</v>
      </c>
      <c r="AW231" s="13" t="s">
        <v>34</v>
      </c>
      <c r="AX231" s="13" t="s">
        <v>73</v>
      </c>
      <c r="AY231" s="223" t="s">
        <v>125</v>
      </c>
    </row>
    <row r="232" s="14" customFormat="1">
      <c r="A232" s="14"/>
      <c r="B232" s="224"/>
      <c r="C232" s="225"/>
      <c r="D232" s="215" t="s">
        <v>135</v>
      </c>
      <c r="E232" s="226" t="s">
        <v>20</v>
      </c>
      <c r="F232" s="227" t="s">
        <v>309</v>
      </c>
      <c r="G232" s="225"/>
      <c r="H232" s="228">
        <v>872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34" t="s">
        <v>135</v>
      </c>
      <c r="AU232" s="234" t="s">
        <v>83</v>
      </c>
      <c r="AV232" s="14" t="s">
        <v>83</v>
      </c>
      <c r="AW232" s="14" t="s">
        <v>34</v>
      </c>
      <c r="AX232" s="14" t="s">
        <v>73</v>
      </c>
      <c r="AY232" s="234" t="s">
        <v>125</v>
      </c>
    </row>
    <row r="233" s="13" customFormat="1">
      <c r="A233" s="13"/>
      <c r="B233" s="213"/>
      <c r="C233" s="214"/>
      <c r="D233" s="215" t="s">
        <v>135</v>
      </c>
      <c r="E233" s="216" t="s">
        <v>20</v>
      </c>
      <c r="F233" s="217" t="s">
        <v>222</v>
      </c>
      <c r="G233" s="214"/>
      <c r="H233" s="216" t="s">
        <v>20</v>
      </c>
      <c r="I233" s="218"/>
      <c r="J233" s="214"/>
      <c r="K233" s="214"/>
      <c r="L233" s="219"/>
      <c r="M233" s="220"/>
      <c r="N233" s="221"/>
      <c r="O233" s="221"/>
      <c r="P233" s="221"/>
      <c r="Q233" s="221"/>
      <c r="R233" s="221"/>
      <c r="S233" s="221"/>
      <c r="T233" s="22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3" t="s">
        <v>135</v>
      </c>
      <c r="AU233" s="223" t="s">
        <v>83</v>
      </c>
      <c r="AV233" s="13" t="s">
        <v>78</v>
      </c>
      <c r="AW233" s="13" t="s">
        <v>34</v>
      </c>
      <c r="AX233" s="13" t="s">
        <v>73</v>
      </c>
      <c r="AY233" s="223" t="s">
        <v>125</v>
      </c>
    </row>
    <row r="234" s="14" customFormat="1">
      <c r="A234" s="14"/>
      <c r="B234" s="224"/>
      <c r="C234" s="225"/>
      <c r="D234" s="215" t="s">
        <v>135</v>
      </c>
      <c r="E234" s="226" t="s">
        <v>20</v>
      </c>
      <c r="F234" s="227" t="s">
        <v>310</v>
      </c>
      <c r="G234" s="225"/>
      <c r="H234" s="228">
        <v>135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34" t="s">
        <v>135</v>
      </c>
      <c r="AU234" s="234" t="s">
        <v>83</v>
      </c>
      <c r="AV234" s="14" t="s">
        <v>83</v>
      </c>
      <c r="AW234" s="14" t="s">
        <v>34</v>
      </c>
      <c r="AX234" s="14" t="s">
        <v>73</v>
      </c>
      <c r="AY234" s="234" t="s">
        <v>125</v>
      </c>
    </row>
    <row r="235" s="15" customFormat="1">
      <c r="A235" s="15"/>
      <c r="B235" s="235"/>
      <c r="C235" s="236"/>
      <c r="D235" s="215" t="s">
        <v>135</v>
      </c>
      <c r="E235" s="237" t="s">
        <v>20</v>
      </c>
      <c r="F235" s="238" t="s">
        <v>140</v>
      </c>
      <c r="G235" s="236"/>
      <c r="H235" s="239">
        <v>1007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45" t="s">
        <v>135</v>
      </c>
      <c r="AU235" s="245" t="s">
        <v>83</v>
      </c>
      <c r="AV235" s="15" t="s">
        <v>133</v>
      </c>
      <c r="AW235" s="15" t="s">
        <v>34</v>
      </c>
      <c r="AX235" s="15" t="s">
        <v>78</v>
      </c>
      <c r="AY235" s="245" t="s">
        <v>125</v>
      </c>
    </row>
    <row r="236" s="2" customFormat="1" ht="16.5" customHeight="1">
      <c r="A236" s="40"/>
      <c r="B236" s="41"/>
      <c r="C236" s="200" t="s">
        <v>311</v>
      </c>
      <c r="D236" s="200" t="s">
        <v>128</v>
      </c>
      <c r="E236" s="201" t="s">
        <v>312</v>
      </c>
      <c r="F236" s="202" t="s">
        <v>313</v>
      </c>
      <c r="G236" s="203" t="s">
        <v>176</v>
      </c>
      <c r="H236" s="204">
        <v>10</v>
      </c>
      <c r="I236" s="205"/>
      <c r="J236" s="206">
        <f>ROUND(I236*H236,2)</f>
        <v>0</v>
      </c>
      <c r="K236" s="202" t="s">
        <v>132</v>
      </c>
      <c r="L236" s="46"/>
      <c r="M236" s="207" t="s">
        <v>20</v>
      </c>
      <c r="N236" s="208" t="s">
        <v>45</v>
      </c>
      <c r="O236" s="86"/>
      <c r="P236" s="209">
        <f>O236*H236</f>
        <v>0</v>
      </c>
      <c r="Q236" s="209">
        <v>0</v>
      </c>
      <c r="R236" s="209">
        <f>Q236*H236</f>
        <v>0</v>
      </c>
      <c r="S236" s="209">
        <v>0.00059999999999999995</v>
      </c>
      <c r="T236" s="210">
        <f>S236*H236</f>
        <v>0.0059999999999999993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1" t="s">
        <v>177</v>
      </c>
      <c r="AT236" s="211" t="s">
        <v>128</v>
      </c>
      <c r="AU236" s="211" t="s">
        <v>83</v>
      </c>
      <c r="AY236" s="19" t="s">
        <v>125</v>
      </c>
      <c r="BE236" s="212">
        <f>IF(N236="základní",J236,0)</f>
        <v>0</v>
      </c>
      <c r="BF236" s="212">
        <f>IF(N236="snížená",J236,0)</f>
        <v>0</v>
      </c>
      <c r="BG236" s="212">
        <f>IF(N236="zákl. přenesená",J236,0)</f>
        <v>0</v>
      </c>
      <c r="BH236" s="212">
        <f>IF(N236="sníž. přenesená",J236,0)</f>
        <v>0</v>
      </c>
      <c r="BI236" s="212">
        <f>IF(N236="nulová",J236,0)</f>
        <v>0</v>
      </c>
      <c r="BJ236" s="19" t="s">
        <v>83</v>
      </c>
      <c r="BK236" s="212">
        <f>ROUND(I236*H236,2)</f>
        <v>0</v>
      </c>
      <c r="BL236" s="19" t="s">
        <v>177</v>
      </c>
      <c r="BM236" s="211" t="s">
        <v>314</v>
      </c>
    </row>
    <row r="237" s="13" customFormat="1">
      <c r="A237" s="13"/>
      <c r="B237" s="213"/>
      <c r="C237" s="214"/>
      <c r="D237" s="215" t="s">
        <v>135</v>
      </c>
      <c r="E237" s="216" t="s">
        <v>20</v>
      </c>
      <c r="F237" s="217" t="s">
        <v>222</v>
      </c>
      <c r="G237" s="214"/>
      <c r="H237" s="216" t="s">
        <v>20</v>
      </c>
      <c r="I237" s="218"/>
      <c r="J237" s="214"/>
      <c r="K237" s="214"/>
      <c r="L237" s="219"/>
      <c r="M237" s="220"/>
      <c r="N237" s="221"/>
      <c r="O237" s="221"/>
      <c r="P237" s="221"/>
      <c r="Q237" s="221"/>
      <c r="R237" s="221"/>
      <c r="S237" s="221"/>
      <c r="T237" s="22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3" t="s">
        <v>135</v>
      </c>
      <c r="AU237" s="223" t="s">
        <v>83</v>
      </c>
      <c r="AV237" s="13" t="s">
        <v>78</v>
      </c>
      <c r="AW237" s="13" t="s">
        <v>34</v>
      </c>
      <c r="AX237" s="13" t="s">
        <v>73</v>
      </c>
      <c r="AY237" s="223" t="s">
        <v>125</v>
      </c>
    </row>
    <row r="238" s="14" customFormat="1">
      <c r="A238" s="14"/>
      <c r="B238" s="224"/>
      <c r="C238" s="225"/>
      <c r="D238" s="215" t="s">
        <v>135</v>
      </c>
      <c r="E238" s="226" t="s">
        <v>20</v>
      </c>
      <c r="F238" s="227" t="s">
        <v>234</v>
      </c>
      <c r="G238" s="225"/>
      <c r="H238" s="228">
        <v>10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34" t="s">
        <v>135</v>
      </c>
      <c r="AU238" s="234" t="s">
        <v>83</v>
      </c>
      <c r="AV238" s="14" t="s">
        <v>83</v>
      </c>
      <c r="AW238" s="14" t="s">
        <v>34</v>
      </c>
      <c r="AX238" s="14" t="s">
        <v>73</v>
      </c>
      <c r="AY238" s="234" t="s">
        <v>125</v>
      </c>
    </row>
    <row r="239" s="15" customFormat="1">
      <c r="A239" s="15"/>
      <c r="B239" s="235"/>
      <c r="C239" s="236"/>
      <c r="D239" s="215" t="s">
        <v>135</v>
      </c>
      <c r="E239" s="237" t="s">
        <v>20</v>
      </c>
      <c r="F239" s="238" t="s">
        <v>140</v>
      </c>
      <c r="G239" s="236"/>
      <c r="H239" s="239">
        <v>10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45" t="s">
        <v>135</v>
      </c>
      <c r="AU239" s="245" t="s">
        <v>83</v>
      </c>
      <c r="AV239" s="15" t="s">
        <v>133</v>
      </c>
      <c r="AW239" s="15" t="s">
        <v>34</v>
      </c>
      <c r="AX239" s="15" t="s">
        <v>78</v>
      </c>
      <c r="AY239" s="245" t="s">
        <v>125</v>
      </c>
    </row>
    <row r="240" s="2" customFormat="1" ht="16.5" customHeight="1">
      <c r="A240" s="40"/>
      <c r="B240" s="41"/>
      <c r="C240" s="200" t="s">
        <v>315</v>
      </c>
      <c r="D240" s="200" t="s">
        <v>128</v>
      </c>
      <c r="E240" s="201" t="s">
        <v>316</v>
      </c>
      <c r="F240" s="202" t="s">
        <v>317</v>
      </c>
      <c r="G240" s="203" t="s">
        <v>176</v>
      </c>
      <c r="H240" s="204">
        <v>40</v>
      </c>
      <c r="I240" s="205"/>
      <c r="J240" s="206">
        <f>ROUND(I240*H240,2)</f>
        <v>0</v>
      </c>
      <c r="K240" s="202" t="s">
        <v>132</v>
      </c>
      <c r="L240" s="46"/>
      <c r="M240" s="207" t="s">
        <v>20</v>
      </c>
      <c r="N240" s="208" t="s">
        <v>45</v>
      </c>
      <c r="O240" s="86"/>
      <c r="P240" s="209">
        <f>O240*H240</f>
        <v>0</v>
      </c>
      <c r="Q240" s="209">
        <v>0.0019200000000000001</v>
      </c>
      <c r="R240" s="209">
        <f>Q240*H240</f>
        <v>0.076800000000000007</v>
      </c>
      <c r="S240" s="209">
        <v>0</v>
      </c>
      <c r="T240" s="210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1" t="s">
        <v>177</v>
      </c>
      <c r="AT240" s="211" t="s">
        <v>128</v>
      </c>
      <c r="AU240" s="211" t="s">
        <v>83</v>
      </c>
      <c r="AY240" s="19" t="s">
        <v>125</v>
      </c>
      <c r="BE240" s="212">
        <f>IF(N240="základní",J240,0)</f>
        <v>0</v>
      </c>
      <c r="BF240" s="212">
        <f>IF(N240="snížená",J240,0)</f>
        <v>0</v>
      </c>
      <c r="BG240" s="212">
        <f>IF(N240="zákl. přenesená",J240,0)</f>
        <v>0</v>
      </c>
      <c r="BH240" s="212">
        <f>IF(N240="sníž. přenesená",J240,0)</f>
        <v>0</v>
      </c>
      <c r="BI240" s="212">
        <f>IF(N240="nulová",J240,0)</f>
        <v>0</v>
      </c>
      <c r="BJ240" s="19" t="s">
        <v>83</v>
      </c>
      <c r="BK240" s="212">
        <f>ROUND(I240*H240,2)</f>
        <v>0</v>
      </c>
      <c r="BL240" s="19" t="s">
        <v>177</v>
      </c>
      <c r="BM240" s="211" t="s">
        <v>318</v>
      </c>
    </row>
    <row r="241" s="13" customFormat="1">
      <c r="A241" s="13"/>
      <c r="B241" s="213"/>
      <c r="C241" s="214"/>
      <c r="D241" s="215" t="s">
        <v>135</v>
      </c>
      <c r="E241" s="216" t="s">
        <v>20</v>
      </c>
      <c r="F241" s="217" t="s">
        <v>222</v>
      </c>
      <c r="G241" s="214"/>
      <c r="H241" s="216" t="s">
        <v>20</v>
      </c>
      <c r="I241" s="218"/>
      <c r="J241" s="214"/>
      <c r="K241" s="214"/>
      <c r="L241" s="219"/>
      <c r="M241" s="220"/>
      <c r="N241" s="221"/>
      <c r="O241" s="221"/>
      <c r="P241" s="221"/>
      <c r="Q241" s="221"/>
      <c r="R241" s="221"/>
      <c r="S241" s="221"/>
      <c r="T241" s="22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3" t="s">
        <v>135</v>
      </c>
      <c r="AU241" s="223" t="s">
        <v>83</v>
      </c>
      <c r="AV241" s="13" t="s">
        <v>78</v>
      </c>
      <c r="AW241" s="13" t="s">
        <v>34</v>
      </c>
      <c r="AX241" s="13" t="s">
        <v>73</v>
      </c>
      <c r="AY241" s="223" t="s">
        <v>125</v>
      </c>
    </row>
    <row r="242" s="14" customFormat="1">
      <c r="A242" s="14"/>
      <c r="B242" s="224"/>
      <c r="C242" s="225"/>
      <c r="D242" s="215" t="s">
        <v>135</v>
      </c>
      <c r="E242" s="226" t="s">
        <v>20</v>
      </c>
      <c r="F242" s="227" t="s">
        <v>223</v>
      </c>
      <c r="G242" s="225"/>
      <c r="H242" s="228">
        <v>40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34" t="s">
        <v>135</v>
      </c>
      <c r="AU242" s="234" t="s">
        <v>83</v>
      </c>
      <c r="AV242" s="14" t="s">
        <v>83</v>
      </c>
      <c r="AW242" s="14" t="s">
        <v>34</v>
      </c>
      <c r="AX242" s="14" t="s">
        <v>73</v>
      </c>
      <c r="AY242" s="234" t="s">
        <v>125</v>
      </c>
    </row>
    <row r="243" s="15" customFormat="1">
      <c r="A243" s="15"/>
      <c r="B243" s="235"/>
      <c r="C243" s="236"/>
      <c r="D243" s="215" t="s">
        <v>135</v>
      </c>
      <c r="E243" s="237" t="s">
        <v>20</v>
      </c>
      <c r="F243" s="238" t="s">
        <v>140</v>
      </c>
      <c r="G243" s="236"/>
      <c r="H243" s="239">
        <v>40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45" t="s">
        <v>135</v>
      </c>
      <c r="AU243" s="245" t="s">
        <v>83</v>
      </c>
      <c r="AV243" s="15" t="s">
        <v>133</v>
      </c>
      <c r="AW243" s="15" t="s">
        <v>34</v>
      </c>
      <c r="AX243" s="15" t="s">
        <v>78</v>
      </c>
      <c r="AY243" s="245" t="s">
        <v>125</v>
      </c>
    </row>
    <row r="244" s="2" customFormat="1" ht="16.5" customHeight="1">
      <c r="A244" s="40"/>
      <c r="B244" s="41"/>
      <c r="C244" s="200" t="s">
        <v>319</v>
      </c>
      <c r="D244" s="200" t="s">
        <v>128</v>
      </c>
      <c r="E244" s="201" t="s">
        <v>320</v>
      </c>
      <c r="F244" s="202" t="s">
        <v>321</v>
      </c>
      <c r="G244" s="203" t="s">
        <v>176</v>
      </c>
      <c r="H244" s="204">
        <v>80</v>
      </c>
      <c r="I244" s="205"/>
      <c r="J244" s="206">
        <f>ROUND(I244*H244,2)</f>
        <v>0</v>
      </c>
      <c r="K244" s="202" t="s">
        <v>132</v>
      </c>
      <c r="L244" s="46"/>
      <c r="M244" s="207" t="s">
        <v>20</v>
      </c>
      <c r="N244" s="208" t="s">
        <v>45</v>
      </c>
      <c r="O244" s="86"/>
      <c r="P244" s="209">
        <f>O244*H244</f>
        <v>0</v>
      </c>
      <c r="Q244" s="209">
        <v>0.0026800000000000001</v>
      </c>
      <c r="R244" s="209">
        <f>Q244*H244</f>
        <v>0.21440000000000001</v>
      </c>
      <c r="S244" s="209">
        <v>0</v>
      </c>
      <c r="T244" s="210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1" t="s">
        <v>177</v>
      </c>
      <c r="AT244" s="211" t="s">
        <v>128</v>
      </c>
      <c r="AU244" s="211" t="s">
        <v>83</v>
      </c>
      <c r="AY244" s="19" t="s">
        <v>125</v>
      </c>
      <c r="BE244" s="212">
        <f>IF(N244="základní",J244,0)</f>
        <v>0</v>
      </c>
      <c r="BF244" s="212">
        <f>IF(N244="snížená",J244,0)</f>
        <v>0</v>
      </c>
      <c r="BG244" s="212">
        <f>IF(N244="zákl. přenesená",J244,0)</f>
        <v>0</v>
      </c>
      <c r="BH244" s="212">
        <f>IF(N244="sníž. přenesená",J244,0)</f>
        <v>0</v>
      </c>
      <c r="BI244" s="212">
        <f>IF(N244="nulová",J244,0)</f>
        <v>0</v>
      </c>
      <c r="BJ244" s="19" t="s">
        <v>83</v>
      </c>
      <c r="BK244" s="212">
        <f>ROUND(I244*H244,2)</f>
        <v>0</v>
      </c>
      <c r="BL244" s="19" t="s">
        <v>177</v>
      </c>
      <c r="BM244" s="211" t="s">
        <v>322</v>
      </c>
    </row>
    <row r="245" s="13" customFormat="1">
      <c r="A245" s="13"/>
      <c r="B245" s="213"/>
      <c r="C245" s="214"/>
      <c r="D245" s="215" t="s">
        <v>135</v>
      </c>
      <c r="E245" s="216" t="s">
        <v>20</v>
      </c>
      <c r="F245" s="217" t="s">
        <v>222</v>
      </c>
      <c r="G245" s="214"/>
      <c r="H245" s="216" t="s">
        <v>20</v>
      </c>
      <c r="I245" s="218"/>
      <c r="J245" s="214"/>
      <c r="K245" s="214"/>
      <c r="L245" s="219"/>
      <c r="M245" s="220"/>
      <c r="N245" s="221"/>
      <c r="O245" s="221"/>
      <c r="P245" s="221"/>
      <c r="Q245" s="221"/>
      <c r="R245" s="221"/>
      <c r="S245" s="221"/>
      <c r="T245" s="22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3" t="s">
        <v>135</v>
      </c>
      <c r="AU245" s="223" t="s">
        <v>83</v>
      </c>
      <c r="AV245" s="13" t="s">
        <v>78</v>
      </c>
      <c r="AW245" s="13" t="s">
        <v>34</v>
      </c>
      <c r="AX245" s="13" t="s">
        <v>73</v>
      </c>
      <c r="AY245" s="223" t="s">
        <v>125</v>
      </c>
    </row>
    <row r="246" s="14" customFormat="1">
      <c r="A246" s="14"/>
      <c r="B246" s="224"/>
      <c r="C246" s="225"/>
      <c r="D246" s="215" t="s">
        <v>135</v>
      </c>
      <c r="E246" s="226" t="s">
        <v>20</v>
      </c>
      <c r="F246" s="227" t="s">
        <v>253</v>
      </c>
      <c r="G246" s="225"/>
      <c r="H246" s="228">
        <v>80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34" t="s">
        <v>135</v>
      </c>
      <c r="AU246" s="234" t="s">
        <v>83</v>
      </c>
      <c r="AV246" s="14" t="s">
        <v>83</v>
      </c>
      <c r="AW246" s="14" t="s">
        <v>34</v>
      </c>
      <c r="AX246" s="14" t="s">
        <v>73</v>
      </c>
      <c r="AY246" s="234" t="s">
        <v>125</v>
      </c>
    </row>
    <row r="247" s="15" customFormat="1">
      <c r="A247" s="15"/>
      <c r="B247" s="235"/>
      <c r="C247" s="236"/>
      <c r="D247" s="215" t="s">
        <v>135</v>
      </c>
      <c r="E247" s="237" t="s">
        <v>20</v>
      </c>
      <c r="F247" s="238" t="s">
        <v>140</v>
      </c>
      <c r="G247" s="236"/>
      <c r="H247" s="239">
        <v>80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45" t="s">
        <v>135</v>
      </c>
      <c r="AU247" s="245" t="s">
        <v>83</v>
      </c>
      <c r="AV247" s="15" t="s">
        <v>133</v>
      </c>
      <c r="AW247" s="15" t="s">
        <v>34</v>
      </c>
      <c r="AX247" s="15" t="s">
        <v>78</v>
      </c>
      <c r="AY247" s="245" t="s">
        <v>125</v>
      </c>
    </row>
    <row r="248" s="2" customFormat="1" ht="16.5" customHeight="1">
      <c r="A248" s="40"/>
      <c r="B248" s="41"/>
      <c r="C248" s="200" t="s">
        <v>323</v>
      </c>
      <c r="D248" s="200" t="s">
        <v>128</v>
      </c>
      <c r="E248" s="201" t="s">
        <v>324</v>
      </c>
      <c r="F248" s="202" t="s">
        <v>325</v>
      </c>
      <c r="G248" s="203" t="s">
        <v>176</v>
      </c>
      <c r="H248" s="204">
        <v>15</v>
      </c>
      <c r="I248" s="205"/>
      <c r="J248" s="206">
        <f>ROUND(I248*H248,2)</f>
        <v>0</v>
      </c>
      <c r="K248" s="202" t="s">
        <v>132</v>
      </c>
      <c r="L248" s="46"/>
      <c r="M248" s="207" t="s">
        <v>20</v>
      </c>
      <c r="N248" s="208" t="s">
        <v>45</v>
      </c>
      <c r="O248" s="86"/>
      <c r="P248" s="209">
        <f>O248*H248</f>
        <v>0</v>
      </c>
      <c r="Q248" s="209">
        <v>0.0039399999999999999</v>
      </c>
      <c r="R248" s="209">
        <f>Q248*H248</f>
        <v>0.0591</v>
      </c>
      <c r="S248" s="209">
        <v>0</v>
      </c>
      <c r="T248" s="210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1" t="s">
        <v>177</v>
      </c>
      <c r="AT248" s="211" t="s">
        <v>128</v>
      </c>
      <c r="AU248" s="211" t="s">
        <v>83</v>
      </c>
      <c r="AY248" s="19" t="s">
        <v>125</v>
      </c>
      <c r="BE248" s="212">
        <f>IF(N248="základní",J248,0)</f>
        <v>0</v>
      </c>
      <c r="BF248" s="212">
        <f>IF(N248="snížená",J248,0)</f>
        <v>0</v>
      </c>
      <c r="BG248" s="212">
        <f>IF(N248="zákl. přenesená",J248,0)</f>
        <v>0</v>
      </c>
      <c r="BH248" s="212">
        <f>IF(N248="sníž. přenesená",J248,0)</f>
        <v>0</v>
      </c>
      <c r="BI248" s="212">
        <f>IF(N248="nulová",J248,0)</f>
        <v>0</v>
      </c>
      <c r="BJ248" s="19" t="s">
        <v>83</v>
      </c>
      <c r="BK248" s="212">
        <f>ROUND(I248*H248,2)</f>
        <v>0</v>
      </c>
      <c r="BL248" s="19" t="s">
        <v>177</v>
      </c>
      <c r="BM248" s="211" t="s">
        <v>326</v>
      </c>
    </row>
    <row r="249" s="13" customFormat="1">
      <c r="A249" s="13"/>
      <c r="B249" s="213"/>
      <c r="C249" s="214"/>
      <c r="D249" s="215" t="s">
        <v>135</v>
      </c>
      <c r="E249" s="216" t="s">
        <v>20</v>
      </c>
      <c r="F249" s="217" t="s">
        <v>222</v>
      </c>
      <c r="G249" s="214"/>
      <c r="H249" s="216" t="s">
        <v>20</v>
      </c>
      <c r="I249" s="218"/>
      <c r="J249" s="214"/>
      <c r="K249" s="214"/>
      <c r="L249" s="219"/>
      <c r="M249" s="220"/>
      <c r="N249" s="221"/>
      <c r="O249" s="221"/>
      <c r="P249" s="221"/>
      <c r="Q249" s="221"/>
      <c r="R249" s="221"/>
      <c r="S249" s="221"/>
      <c r="T249" s="22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3" t="s">
        <v>135</v>
      </c>
      <c r="AU249" s="223" t="s">
        <v>83</v>
      </c>
      <c r="AV249" s="13" t="s">
        <v>78</v>
      </c>
      <c r="AW249" s="13" t="s">
        <v>34</v>
      </c>
      <c r="AX249" s="13" t="s">
        <v>73</v>
      </c>
      <c r="AY249" s="223" t="s">
        <v>125</v>
      </c>
    </row>
    <row r="250" s="14" customFormat="1">
      <c r="A250" s="14"/>
      <c r="B250" s="224"/>
      <c r="C250" s="225"/>
      <c r="D250" s="215" t="s">
        <v>135</v>
      </c>
      <c r="E250" s="226" t="s">
        <v>20</v>
      </c>
      <c r="F250" s="227" t="s">
        <v>258</v>
      </c>
      <c r="G250" s="225"/>
      <c r="H250" s="228">
        <v>15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34" t="s">
        <v>135</v>
      </c>
      <c r="AU250" s="234" t="s">
        <v>83</v>
      </c>
      <c r="AV250" s="14" t="s">
        <v>83</v>
      </c>
      <c r="AW250" s="14" t="s">
        <v>34</v>
      </c>
      <c r="AX250" s="14" t="s">
        <v>73</v>
      </c>
      <c r="AY250" s="234" t="s">
        <v>125</v>
      </c>
    </row>
    <row r="251" s="15" customFormat="1">
      <c r="A251" s="15"/>
      <c r="B251" s="235"/>
      <c r="C251" s="236"/>
      <c r="D251" s="215" t="s">
        <v>135</v>
      </c>
      <c r="E251" s="237" t="s">
        <v>20</v>
      </c>
      <c r="F251" s="238" t="s">
        <v>140</v>
      </c>
      <c r="G251" s="236"/>
      <c r="H251" s="239">
        <v>15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45" t="s">
        <v>135</v>
      </c>
      <c r="AU251" s="245" t="s">
        <v>83</v>
      </c>
      <c r="AV251" s="15" t="s">
        <v>133</v>
      </c>
      <c r="AW251" s="15" t="s">
        <v>34</v>
      </c>
      <c r="AX251" s="15" t="s">
        <v>78</v>
      </c>
      <c r="AY251" s="245" t="s">
        <v>125</v>
      </c>
    </row>
    <row r="252" s="2" customFormat="1" ht="16.5" customHeight="1">
      <c r="A252" s="40"/>
      <c r="B252" s="41"/>
      <c r="C252" s="200" t="s">
        <v>327</v>
      </c>
      <c r="D252" s="200" t="s">
        <v>128</v>
      </c>
      <c r="E252" s="201" t="s">
        <v>328</v>
      </c>
      <c r="F252" s="202" t="s">
        <v>329</v>
      </c>
      <c r="G252" s="203" t="s">
        <v>176</v>
      </c>
      <c r="H252" s="204">
        <v>10</v>
      </c>
      <c r="I252" s="205"/>
      <c r="J252" s="206">
        <f>ROUND(I252*H252,2)</f>
        <v>0</v>
      </c>
      <c r="K252" s="202" t="s">
        <v>132</v>
      </c>
      <c r="L252" s="46"/>
      <c r="M252" s="207" t="s">
        <v>20</v>
      </c>
      <c r="N252" s="208" t="s">
        <v>45</v>
      </c>
      <c r="O252" s="86"/>
      <c r="P252" s="209">
        <f>O252*H252</f>
        <v>0</v>
      </c>
      <c r="Q252" s="209">
        <v>0.0043400000000000001</v>
      </c>
      <c r="R252" s="209">
        <f>Q252*H252</f>
        <v>0.043400000000000001</v>
      </c>
      <c r="S252" s="209">
        <v>0</v>
      </c>
      <c r="T252" s="210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1" t="s">
        <v>177</v>
      </c>
      <c r="AT252" s="211" t="s">
        <v>128</v>
      </c>
      <c r="AU252" s="211" t="s">
        <v>83</v>
      </c>
      <c r="AY252" s="19" t="s">
        <v>125</v>
      </c>
      <c r="BE252" s="212">
        <f>IF(N252="základní",J252,0)</f>
        <v>0</v>
      </c>
      <c r="BF252" s="212">
        <f>IF(N252="snížená",J252,0)</f>
        <v>0</v>
      </c>
      <c r="BG252" s="212">
        <f>IF(N252="zákl. přenesená",J252,0)</f>
        <v>0</v>
      </c>
      <c r="BH252" s="212">
        <f>IF(N252="sníž. přenesená",J252,0)</f>
        <v>0</v>
      </c>
      <c r="BI252" s="212">
        <f>IF(N252="nulová",J252,0)</f>
        <v>0</v>
      </c>
      <c r="BJ252" s="19" t="s">
        <v>83</v>
      </c>
      <c r="BK252" s="212">
        <f>ROUND(I252*H252,2)</f>
        <v>0</v>
      </c>
      <c r="BL252" s="19" t="s">
        <v>177</v>
      </c>
      <c r="BM252" s="211" t="s">
        <v>330</v>
      </c>
    </row>
    <row r="253" s="13" customFormat="1">
      <c r="A253" s="13"/>
      <c r="B253" s="213"/>
      <c r="C253" s="214"/>
      <c r="D253" s="215" t="s">
        <v>135</v>
      </c>
      <c r="E253" s="216" t="s">
        <v>20</v>
      </c>
      <c r="F253" s="217" t="s">
        <v>222</v>
      </c>
      <c r="G253" s="214"/>
      <c r="H253" s="216" t="s">
        <v>20</v>
      </c>
      <c r="I253" s="218"/>
      <c r="J253" s="214"/>
      <c r="K253" s="214"/>
      <c r="L253" s="219"/>
      <c r="M253" s="220"/>
      <c r="N253" s="221"/>
      <c r="O253" s="221"/>
      <c r="P253" s="221"/>
      <c r="Q253" s="221"/>
      <c r="R253" s="221"/>
      <c r="S253" s="221"/>
      <c r="T253" s="22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3" t="s">
        <v>135</v>
      </c>
      <c r="AU253" s="223" t="s">
        <v>83</v>
      </c>
      <c r="AV253" s="13" t="s">
        <v>78</v>
      </c>
      <c r="AW253" s="13" t="s">
        <v>34</v>
      </c>
      <c r="AX253" s="13" t="s">
        <v>73</v>
      </c>
      <c r="AY253" s="223" t="s">
        <v>125</v>
      </c>
    </row>
    <row r="254" s="14" customFormat="1">
      <c r="A254" s="14"/>
      <c r="B254" s="224"/>
      <c r="C254" s="225"/>
      <c r="D254" s="215" t="s">
        <v>135</v>
      </c>
      <c r="E254" s="226" t="s">
        <v>20</v>
      </c>
      <c r="F254" s="227" t="s">
        <v>234</v>
      </c>
      <c r="G254" s="225"/>
      <c r="H254" s="228">
        <v>10</v>
      </c>
      <c r="I254" s="229"/>
      <c r="J254" s="225"/>
      <c r="K254" s="225"/>
      <c r="L254" s="230"/>
      <c r="M254" s="231"/>
      <c r="N254" s="232"/>
      <c r="O254" s="232"/>
      <c r="P254" s="232"/>
      <c r="Q254" s="232"/>
      <c r="R254" s="232"/>
      <c r="S254" s="232"/>
      <c r="T254" s="23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34" t="s">
        <v>135</v>
      </c>
      <c r="AU254" s="234" t="s">
        <v>83</v>
      </c>
      <c r="AV254" s="14" t="s">
        <v>83</v>
      </c>
      <c r="AW254" s="14" t="s">
        <v>34</v>
      </c>
      <c r="AX254" s="14" t="s">
        <v>73</v>
      </c>
      <c r="AY254" s="234" t="s">
        <v>125</v>
      </c>
    </row>
    <row r="255" s="15" customFormat="1">
      <c r="A255" s="15"/>
      <c r="B255" s="235"/>
      <c r="C255" s="236"/>
      <c r="D255" s="215" t="s">
        <v>135</v>
      </c>
      <c r="E255" s="237" t="s">
        <v>20</v>
      </c>
      <c r="F255" s="238" t="s">
        <v>140</v>
      </c>
      <c r="G255" s="236"/>
      <c r="H255" s="239">
        <v>10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45" t="s">
        <v>135</v>
      </c>
      <c r="AU255" s="245" t="s">
        <v>83</v>
      </c>
      <c r="AV255" s="15" t="s">
        <v>133</v>
      </c>
      <c r="AW255" s="15" t="s">
        <v>34</v>
      </c>
      <c r="AX255" s="15" t="s">
        <v>78</v>
      </c>
      <c r="AY255" s="245" t="s">
        <v>125</v>
      </c>
    </row>
    <row r="256" s="2" customFormat="1" ht="16.5" customHeight="1">
      <c r="A256" s="40"/>
      <c r="B256" s="41"/>
      <c r="C256" s="200" t="s">
        <v>331</v>
      </c>
      <c r="D256" s="200" t="s">
        <v>128</v>
      </c>
      <c r="E256" s="201" t="s">
        <v>332</v>
      </c>
      <c r="F256" s="202" t="s">
        <v>333</v>
      </c>
      <c r="G256" s="203" t="s">
        <v>266</v>
      </c>
      <c r="H256" s="204">
        <v>30</v>
      </c>
      <c r="I256" s="205"/>
      <c r="J256" s="206">
        <f>ROUND(I256*H256,2)</f>
        <v>0</v>
      </c>
      <c r="K256" s="202" t="s">
        <v>132</v>
      </c>
      <c r="L256" s="46"/>
      <c r="M256" s="207" t="s">
        <v>20</v>
      </c>
      <c r="N256" s="208" t="s">
        <v>45</v>
      </c>
      <c r="O256" s="86"/>
      <c r="P256" s="209">
        <f>O256*H256</f>
        <v>0</v>
      </c>
      <c r="Q256" s="209">
        <v>0</v>
      </c>
      <c r="R256" s="209">
        <f>Q256*H256</f>
        <v>0</v>
      </c>
      <c r="S256" s="209">
        <v>0.00068999999999999997</v>
      </c>
      <c r="T256" s="210">
        <f>S256*H256</f>
        <v>0.0207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1" t="s">
        <v>177</v>
      </c>
      <c r="AT256" s="211" t="s">
        <v>128</v>
      </c>
      <c r="AU256" s="211" t="s">
        <v>83</v>
      </c>
      <c r="AY256" s="19" t="s">
        <v>125</v>
      </c>
      <c r="BE256" s="212">
        <f>IF(N256="základní",J256,0)</f>
        <v>0</v>
      </c>
      <c r="BF256" s="212">
        <f>IF(N256="snížená",J256,0)</f>
        <v>0</v>
      </c>
      <c r="BG256" s="212">
        <f>IF(N256="zákl. přenesená",J256,0)</f>
        <v>0</v>
      </c>
      <c r="BH256" s="212">
        <f>IF(N256="sníž. přenesená",J256,0)</f>
        <v>0</v>
      </c>
      <c r="BI256" s="212">
        <f>IF(N256="nulová",J256,0)</f>
        <v>0</v>
      </c>
      <c r="BJ256" s="19" t="s">
        <v>83</v>
      </c>
      <c r="BK256" s="212">
        <f>ROUND(I256*H256,2)</f>
        <v>0</v>
      </c>
      <c r="BL256" s="19" t="s">
        <v>177</v>
      </c>
      <c r="BM256" s="211" t="s">
        <v>334</v>
      </c>
    </row>
    <row r="257" s="13" customFormat="1">
      <c r="A257" s="13"/>
      <c r="B257" s="213"/>
      <c r="C257" s="214"/>
      <c r="D257" s="215" t="s">
        <v>135</v>
      </c>
      <c r="E257" s="216" t="s">
        <v>20</v>
      </c>
      <c r="F257" s="217" t="s">
        <v>220</v>
      </c>
      <c r="G257" s="214"/>
      <c r="H257" s="216" t="s">
        <v>20</v>
      </c>
      <c r="I257" s="218"/>
      <c r="J257" s="214"/>
      <c r="K257" s="214"/>
      <c r="L257" s="219"/>
      <c r="M257" s="220"/>
      <c r="N257" s="221"/>
      <c r="O257" s="221"/>
      <c r="P257" s="221"/>
      <c r="Q257" s="221"/>
      <c r="R257" s="221"/>
      <c r="S257" s="221"/>
      <c r="T257" s="22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3" t="s">
        <v>135</v>
      </c>
      <c r="AU257" s="223" t="s">
        <v>83</v>
      </c>
      <c r="AV257" s="13" t="s">
        <v>78</v>
      </c>
      <c r="AW257" s="13" t="s">
        <v>34</v>
      </c>
      <c r="AX257" s="13" t="s">
        <v>73</v>
      </c>
      <c r="AY257" s="223" t="s">
        <v>125</v>
      </c>
    </row>
    <row r="258" s="14" customFormat="1">
      <c r="A258" s="14"/>
      <c r="B258" s="224"/>
      <c r="C258" s="225"/>
      <c r="D258" s="215" t="s">
        <v>135</v>
      </c>
      <c r="E258" s="226" t="s">
        <v>20</v>
      </c>
      <c r="F258" s="227" t="s">
        <v>195</v>
      </c>
      <c r="G258" s="225"/>
      <c r="H258" s="228">
        <v>12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34" t="s">
        <v>135</v>
      </c>
      <c r="AU258" s="234" t="s">
        <v>83</v>
      </c>
      <c r="AV258" s="14" t="s">
        <v>83</v>
      </c>
      <c r="AW258" s="14" t="s">
        <v>34</v>
      </c>
      <c r="AX258" s="14" t="s">
        <v>73</v>
      </c>
      <c r="AY258" s="234" t="s">
        <v>125</v>
      </c>
    </row>
    <row r="259" s="13" customFormat="1">
      <c r="A259" s="13"/>
      <c r="B259" s="213"/>
      <c r="C259" s="214"/>
      <c r="D259" s="215" t="s">
        <v>135</v>
      </c>
      <c r="E259" s="216" t="s">
        <v>20</v>
      </c>
      <c r="F259" s="217" t="s">
        <v>222</v>
      </c>
      <c r="G259" s="214"/>
      <c r="H259" s="216" t="s">
        <v>20</v>
      </c>
      <c r="I259" s="218"/>
      <c r="J259" s="214"/>
      <c r="K259" s="214"/>
      <c r="L259" s="219"/>
      <c r="M259" s="220"/>
      <c r="N259" s="221"/>
      <c r="O259" s="221"/>
      <c r="P259" s="221"/>
      <c r="Q259" s="221"/>
      <c r="R259" s="221"/>
      <c r="S259" s="221"/>
      <c r="T259" s="22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3" t="s">
        <v>135</v>
      </c>
      <c r="AU259" s="223" t="s">
        <v>83</v>
      </c>
      <c r="AV259" s="13" t="s">
        <v>78</v>
      </c>
      <c r="AW259" s="13" t="s">
        <v>34</v>
      </c>
      <c r="AX259" s="13" t="s">
        <v>73</v>
      </c>
      <c r="AY259" s="223" t="s">
        <v>125</v>
      </c>
    </row>
    <row r="260" s="14" customFormat="1">
      <c r="A260" s="14"/>
      <c r="B260" s="224"/>
      <c r="C260" s="225"/>
      <c r="D260" s="215" t="s">
        <v>135</v>
      </c>
      <c r="E260" s="226" t="s">
        <v>20</v>
      </c>
      <c r="F260" s="227" t="s">
        <v>224</v>
      </c>
      <c r="G260" s="225"/>
      <c r="H260" s="228">
        <v>18</v>
      </c>
      <c r="I260" s="229"/>
      <c r="J260" s="225"/>
      <c r="K260" s="225"/>
      <c r="L260" s="230"/>
      <c r="M260" s="231"/>
      <c r="N260" s="232"/>
      <c r="O260" s="232"/>
      <c r="P260" s="232"/>
      <c r="Q260" s="232"/>
      <c r="R260" s="232"/>
      <c r="S260" s="232"/>
      <c r="T260" s="23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34" t="s">
        <v>135</v>
      </c>
      <c r="AU260" s="234" t="s">
        <v>83</v>
      </c>
      <c r="AV260" s="14" t="s">
        <v>83</v>
      </c>
      <c r="AW260" s="14" t="s">
        <v>34</v>
      </c>
      <c r="AX260" s="14" t="s">
        <v>73</v>
      </c>
      <c r="AY260" s="234" t="s">
        <v>125</v>
      </c>
    </row>
    <row r="261" s="15" customFormat="1">
      <c r="A261" s="15"/>
      <c r="B261" s="235"/>
      <c r="C261" s="236"/>
      <c r="D261" s="215" t="s">
        <v>135</v>
      </c>
      <c r="E261" s="237" t="s">
        <v>20</v>
      </c>
      <c r="F261" s="238" t="s">
        <v>140</v>
      </c>
      <c r="G261" s="236"/>
      <c r="H261" s="239">
        <v>30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45" t="s">
        <v>135</v>
      </c>
      <c r="AU261" s="245" t="s">
        <v>83</v>
      </c>
      <c r="AV261" s="15" t="s">
        <v>133</v>
      </c>
      <c r="AW261" s="15" t="s">
        <v>34</v>
      </c>
      <c r="AX261" s="15" t="s">
        <v>78</v>
      </c>
      <c r="AY261" s="245" t="s">
        <v>125</v>
      </c>
    </row>
    <row r="262" s="2" customFormat="1" ht="16.5" customHeight="1">
      <c r="A262" s="40"/>
      <c r="B262" s="41"/>
      <c r="C262" s="200" t="s">
        <v>335</v>
      </c>
      <c r="D262" s="200" t="s">
        <v>128</v>
      </c>
      <c r="E262" s="201" t="s">
        <v>336</v>
      </c>
      <c r="F262" s="202" t="s">
        <v>337</v>
      </c>
      <c r="G262" s="203" t="s">
        <v>266</v>
      </c>
      <c r="H262" s="204">
        <v>162</v>
      </c>
      <c r="I262" s="205"/>
      <c r="J262" s="206">
        <f>ROUND(I262*H262,2)</f>
        <v>0</v>
      </c>
      <c r="K262" s="202" t="s">
        <v>132</v>
      </c>
      <c r="L262" s="46"/>
      <c r="M262" s="207" t="s">
        <v>20</v>
      </c>
      <c r="N262" s="208" t="s">
        <v>45</v>
      </c>
      <c r="O262" s="86"/>
      <c r="P262" s="209">
        <f>O262*H262</f>
        <v>0</v>
      </c>
      <c r="Q262" s="209">
        <v>0</v>
      </c>
      <c r="R262" s="209">
        <f>Q262*H262</f>
        <v>0</v>
      </c>
      <c r="S262" s="209">
        <v>0.00052999999999999998</v>
      </c>
      <c r="T262" s="210">
        <f>S262*H262</f>
        <v>0.085859999999999992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1" t="s">
        <v>177</v>
      </c>
      <c r="AT262" s="211" t="s">
        <v>128</v>
      </c>
      <c r="AU262" s="211" t="s">
        <v>83</v>
      </c>
      <c r="AY262" s="19" t="s">
        <v>125</v>
      </c>
      <c r="BE262" s="212">
        <f>IF(N262="základní",J262,0)</f>
        <v>0</v>
      </c>
      <c r="BF262" s="212">
        <f>IF(N262="snížená",J262,0)</f>
        <v>0</v>
      </c>
      <c r="BG262" s="212">
        <f>IF(N262="zákl. přenesená",J262,0)</f>
        <v>0</v>
      </c>
      <c r="BH262" s="212">
        <f>IF(N262="sníž. přenesená",J262,0)</f>
        <v>0</v>
      </c>
      <c r="BI262" s="212">
        <f>IF(N262="nulová",J262,0)</f>
        <v>0</v>
      </c>
      <c r="BJ262" s="19" t="s">
        <v>83</v>
      </c>
      <c r="BK262" s="212">
        <f>ROUND(I262*H262,2)</f>
        <v>0</v>
      </c>
      <c r="BL262" s="19" t="s">
        <v>177</v>
      </c>
      <c r="BM262" s="211" t="s">
        <v>338</v>
      </c>
    </row>
    <row r="263" s="13" customFormat="1">
      <c r="A263" s="13"/>
      <c r="B263" s="213"/>
      <c r="C263" s="214"/>
      <c r="D263" s="215" t="s">
        <v>135</v>
      </c>
      <c r="E263" s="216" t="s">
        <v>20</v>
      </c>
      <c r="F263" s="217" t="s">
        <v>220</v>
      </c>
      <c r="G263" s="214"/>
      <c r="H263" s="216" t="s">
        <v>20</v>
      </c>
      <c r="I263" s="218"/>
      <c r="J263" s="214"/>
      <c r="K263" s="214"/>
      <c r="L263" s="219"/>
      <c r="M263" s="220"/>
      <c r="N263" s="221"/>
      <c r="O263" s="221"/>
      <c r="P263" s="221"/>
      <c r="Q263" s="221"/>
      <c r="R263" s="221"/>
      <c r="S263" s="221"/>
      <c r="T263" s="22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3" t="s">
        <v>135</v>
      </c>
      <c r="AU263" s="223" t="s">
        <v>83</v>
      </c>
      <c r="AV263" s="13" t="s">
        <v>78</v>
      </c>
      <c r="AW263" s="13" t="s">
        <v>34</v>
      </c>
      <c r="AX263" s="13" t="s">
        <v>73</v>
      </c>
      <c r="AY263" s="223" t="s">
        <v>125</v>
      </c>
    </row>
    <row r="264" s="14" customFormat="1">
      <c r="A264" s="14"/>
      <c r="B264" s="224"/>
      <c r="C264" s="225"/>
      <c r="D264" s="215" t="s">
        <v>135</v>
      </c>
      <c r="E264" s="226" t="s">
        <v>20</v>
      </c>
      <c r="F264" s="227" t="s">
        <v>339</v>
      </c>
      <c r="G264" s="225"/>
      <c r="H264" s="228">
        <v>144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34" t="s">
        <v>135</v>
      </c>
      <c r="AU264" s="234" t="s">
        <v>83</v>
      </c>
      <c r="AV264" s="14" t="s">
        <v>83</v>
      </c>
      <c r="AW264" s="14" t="s">
        <v>34</v>
      </c>
      <c r="AX264" s="14" t="s">
        <v>73</v>
      </c>
      <c r="AY264" s="234" t="s">
        <v>125</v>
      </c>
    </row>
    <row r="265" s="13" customFormat="1">
      <c r="A265" s="13"/>
      <c r="B265" s="213"/>
      <c r="C265" s="214"/>
      <c r="D265" s="215" t="s">
        <v>135</v>
      </c>
      <c r="E265" s="216" t="s">
        <v>20</v>
      </c>
      <c r="F265" s="217" t="s">
        <v>222</v>
      </c>
      <c r="G265" s="214"/>
      <c r="H265" s="216" t="s">
        <v>20</v>
      </c>
      <c r="I265" s="218"/>
      <c r="J265" s="214"/>
      <c r="K265" s="214"/>
      <c r="L265" s="219"/>
      <c r="M265" s="220"/>
      <c r="N265" s="221"/>
      <c r="O265" s="221"/>
      <c r="P265" s="221"/>
      <c r="Q265" s="221"/>
      <c r="R265" s="221"/>
      <c r="S265" s="221"/>
      <c r="T265" s="22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3" t="s">
        <v>135</v>
      </c>
      <c r="AU265" s="223" t="s">
        <v>83</v>
      </c>
      <c r="AV265" s="13" t="s">
        <v>78</v>
      </c>
      <c r="AW265" s="13" t="s">
        <v>34</v>
      </c>
      <c r="AX265" s="13" t="s">
        <v>73</v>
      </c>
      <c r="AY265" s="223" t="s">
        <v>125</v>
      </c>
    </row>
    <row r="266" s="14" customFormat="1">
      <c r="A266" s="14"/>
      <c r="B266" s="224"/>
      <c r="C266" s="225"/>
      <c r="D266" s="215" t="s">
        <v>135</v>
      </c>
      <c r="E266" s="226" t="s">
        <v>20</v>
      </c>
      <c r="F266" s="227" t="s">
        <v>340</v>
      </c>
      <c r="G266" s="225"/>
      <c r="H266" s="228">
        <v>18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34" t="s">
        <v>135</v>
      </c>
      <c r="AU266" s="234" t="s">
        <v>83</v>
      </c>
      <c r="AV266" s="14" t="s">
        <v>83</v>
      </c>
      <c r="AW266" s="14" t="s">
        <v>34</v>
      </c>
      <c r="AX266" s="14" t="s">
        <v>73</v>
      </c>
      <c r="AY266" s="234" t="s">
        <v>125</v>
      </c>
    </row>
    <row r="267" s="15" customFormat="1">
      <c r="A267" s="15"/>
      <c r="B267" s="235"/>
      <c r="C267" s="236"/>
      <c r="D267" s="215" t="s">
        <v>135</v>
      </c>
      <c r="E267" s="237" t="s">
        <v>20</v>
      </c>
      <c r="F267" s="238" t="s">
        <v>140</v>
      </c>
      <c r="G267" s="236"/>
      <c r="H267" s="239">
        <v>162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45" t="s">
        <v>135</v>
      </c>
      <c r="AU267" s="245" t="s">
        <v>83</v>
      </c>
      <c r="AV267" s="15" t="s">
        <v>133</v>
      </c>
      <c r="AW267" s="15" t="s">
        <v>34</v>
      </c>
      <c r="AX267" s="15" t="s">
        <v>78</v>
      </c>
      <c r="AY267" s="245" t="s">
        <v>125</v>
      </c>
    </row>
    <row r="268" s="2" customFormat="1" ht="16.5" customHeight="1">
      <c r="A268" s="40"/>
      <c r="B268" s="41"/>
      <c r="C268" s="200" t="s">
        <v>341</v>
      </c>
      <c r="D268" s="200" t="s">
        <v>128</v>
      </c>
      <c r="E268" s="201" t="s">
        <v>342</v>
      </c>
      <c r="F268" s="202" t="s">
        <v>343</v>
      </c>
      <c r="G268" s="203" t="s">
        <v>266</v>
      </c>
      <c r="H268" s="204">
        <v>14</v>
      </c>
      <c r="I268" s="205"/>
      <c r="J268" s="206">
        <f>ROUND(I268*H268,2)</f>
        <v>0</v>
      </c>
      <c r="K268" s="202" t="s">
        <v>132</v>
      </c>
      <c r="L268" s="46"/>
      <c r="M268" s="207" t="s">
        <v>20</v>
      </c>
      <c r="N268" s="208" t="s">
        <v>45</v>
      </c>
      <c r="O268" s="86"/>
      <c r="P268" s="209">
        <f>O268*H268</f>
        <v>0</v>
      </c>
      <c r="Q268" s="209">
        <v>0</v>
      </c>
      <c r="R268" s="209">
        <f>Q268*H268</f>
        <v>0</v>
      </c>
      <c r="S268" s="209">
        <v>0.0024399999999999999</v>
      </c>
      <c r="T268" s="210">
        <f>S268*H268</f>
        <v>0.034159999999999996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1" t="s">
        <v>177</v>
      </c>
      <c r="AT268" s="211" t="s">
        <v>128</v>
      </c>
      <c r="AU268" s="211" t="s">
        <v>83</v>
      </c>
      <c r="AY268" s="19" t="s">
        <v>125</v>
      </c>
      <c r="BE268" s="212">
        <f>IF(N268="základní",J268,0)</f>
        <v>0</v>
      </c>
      <c r="BF268" s="212">
        <f>IF(N268="snížená",J268,0)</f>
        <v>0</v>
      </c>
      <c r="BG268" s="212">
        <f>IF(N268="zákl. přenesená",J268,0)</f>
        <v>0</v>
      </c>
      <c r="BH268" s="212">
        <f>IF(N268="sníž. přenesená",J268,0)</f>
        <v>0</v>
      </c>
      <c r="BI268" s="212">
        <f>IF(N268="nulová",J268,0)</f>
        <v>0</v>
      </c>
      <c r="BJ268" s="19" t="s">
        <v>83</v>
      </c>
      <c r="BK268" s="212">
        <f>ROUND(I268*H268,2)</f>
        <v>0</v>
      </c>
      <c r="BL268" s="19" t="s">
        <v>177</v>
      </c>
      <c r="BM268" s="211" t="s">
        <v>344</v>
      </c>
    </row>
    <row r="269" s="13" customFormat="1">
      <c r="A269" s="13"/>
      <c r="B269" s="213"/>
      <c r="C269" s="214"/>
      <c r="D269" s="215" t="s">
        <v>135</v>
      </c>
      <c r="E269" s="216" t="s">
        <v>20</v>
      </c>
      <c r="F269" s="217" t="s">
        <v>345</v>
      </c>
      <c r="G269" s="214"/>
      <c r="H269" s="216" t="s">
        <v>20</v>
      </c>
      <c r="I269" s="218"/>
      <c r="J269" s="214"/>
      <c r="K269" s="214"/>
      <c r="L269" s="219"/>
      <c r="M269" s="220"/>
      <c r="N269" s="221"/>
      <c r="O269" s="221"/>
      <c r="P269" s="221"/>
      <c r="Q269" s="221"/>
      <c r="R269" s="221"/>
      <c r="S269" s="221"/>
      <c r="T269" s="22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23" t="s">
        <v>135</v>
      </c>
      <c r="AU269" s="223" t="s">
        <v>83</v>
      </c>
      <c r="AV269" s="13" t="s">
        <v>78</v>
      </c>
      <c r="AW269" s="13" t="s">
        <v>34</v>
      </c>
      <c r="AX269" s="13" t="s">
        <v>73</v>
      </c>
      <c r="AY269" s="223" t="s">
        <v>125</v>
      </c>
    </row>
    <row r="270" s="14" customFormat="1">
      <c r="A270" s="14"/>
      <c r="B270" s="224"/>
      <c r="C270" s="225"/>
      <c r="D270" s="215" t="s">
        <v>135</v>
      </c>
      <c r="E270" s="226" t="s">
        <v>20</v>
      </c>
      <c r="F270" s="227" t="s">
        <v>204</v>
      </c>
      <c r="G270" s="225"/>
      <c r="H270" s="228">
        <v>14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34" t="s">
        <v>135</v>
      </c>
      <c r="AU270" s="234" t="s">
        <v>83</v>
      </c>
      <c r="AV270" s="14" t="s">
        <v>83</v>
      </c>
      <c r="AW270" s="14" t="s">
        <v>34</v>
      </c>
      <c r="AX270" s="14" t="s">
        <v>73</v>
      </c>
      <c r="AY270" s="234" t="s">
        <v>125</v>
      </c>
    </row>
    <row r="271" s="15" customFormat="1">
      <c r="A271" s="15"/>
      <c r="B271" s="235"/>
      <c r="C271" s="236"/>
      <c r="D271" s="215" t="s">
        <v>135</v>
      </c>
      <c r="E271" s="237" t="s">
        <v>20</v>
      </c>
      <c r="F271" s="238" t="s">
        <v>140</v>
      </c>
      <c r="G271" s="236"/>
      <c r="H271" s="239">
        <v>14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45" t="s">
        <v>135</v>
      </c>
      <c r="AU271" s="245" t="s">
        <v>83</v>
      </c>
      <c r="AV271" s="15" t="s">
        <v>133</v>
      </c>
      <c r="AW271" s="15" t="s">
        <v>34</v>
      </c>
      <c r="AX271" s="15" t="s">
        <v>78</v>
      </c>
      <c r="AY271" s="245" t="s">
        <v>125</v>
      </c>
    </row>
    <row r="272" s="2" customFormat="1" ht="16.5" customHeight="1">
      <c r="A272" s="40"/>
      <c r="B272" s="41"/>
      <c r="C272" s="200" t="s">
        <v>346</v>
      </c>
      <c r="D272" s="200" t="s">
        <v>128</v>
      </c>
      <c r="E272" s="201" t="s">
        <v>347</v>
      </c>
      <c r="F272" s="202" t="s">
        <v>348</v>
      </c>
      <c r="G272" s="203" t="s">
        <v>266</v>
      </c>
      <c r="H272" s="204">
        <v>18</v>
      </c>
      <c r="I272" s="205"/>
      <c r="J272" s="206">
        <f>ROUND(I272*H272,2)</f>
        <v>0</v>
      </c>
      <c r="K272" s="202" t="s">
        <v>132</v>
      </c>
      <c r="L272" s="46"/>
      <c r="M272" s="207" t="s">
        <v>20</v>
      </c>
      <c r="N272" s="208" t="s">
        <v>45</v>
      </c>
      <c r="O272" s="86"/>
      <c r="P272" s="209">
        <f>O272*H272</f>
        <v>0</v>
      </c>
      <c r="Q272" s="209">
        <v>0.00022000000000000001</v>
      </c>
      <c r="R272" s="209">
        <f>Q272*H272</f>
        <v>0.00396</v>
      </c>
      <c r="S272" s="209">
        <v>0</v>
      </c>
      <c r="T272" s="210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1" t="s">
        <v>177</v>
      </c>
      <c r="AT272" s="211" t="s">
        <v>128</v>
      </c>
      <c r="AU272" s="211" t="s">
        <v>83</v>
      </c>
      <c r="AY272" s="19" t="s">
        <v>125</v>
      </c>
      <c r="BE272" s="212">
        <f>IF(N272="základní",J272,0)</f>
        <v>0</v>
      </c>
      <c r="BF272" s="212">
        <f>IF(N272="snížená",J272,0)</f>
        <v>0</v>
      </c>
      <c r="BG272" s="212">
        <f>IF(N272="zákl. přenesená",J272,0)</f>
        <v>0</v>
      </c>
      <c r="BH272" s="212">
        <f>IF(N272="sníž. přenesená",J272,0)</f>
        <v>0</v>
      </c>
      <c r="BI272" s="212">
        <f>IF(N272="nulová",J272,0)</f>
        <v>0</v>
      </c>
      <c r="BJ272" s="19" t="s">
        <v>83</v>
      </c>
      <c r="BK272" s="212">
        <f>ROUND(I272*H272,2)</f>
        <v>0</v>
      </c>
      <c r="BL272" s="19" t="s">
        <v>177</v>
      </c>
      <c r="BM272" s="211" t="s">
        <v>349</v>
      </c>
    </row>
    <row r="273" s="13" customFormat="1">
      <c r="A273" s="13"/>
      <c r="B273" s="213"/>
      <c r="C273" s="214"/>
      <c r="D273" s="215" t="s">
        <v>135</v>
      </c>
      <c r="E273" s="216" t="s">
        <v>20</v>
      </c>
      <c r="F273" s="217" t="s">
        <v>222</v>
      </c>
      <c r="G273" s="214"/>
      <c r="H273" s="216" t="s">
        <v>20</v>
      </c>
      <c r="I273" s="218"/>
      <c r="J273" s="214"/>
      <c r="K273" s="214"/>
      <c r="L273" s="219"/>
      <c r="M273" s="220"/>
      <c r="N273" s="221"/>
      <c r="O273" s="221"/>
      <c r="P273" s="221"/>
      <c r="Q273" s="221"/>
      <c r="R273" s="221"/>
      <c r="S273" s="221"/>
      <c r="T273" s="22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23" t="s">
        <v>135</v>
      </c>
      <c r="AU273" s="223" t="s">
        <v>83</v>
      </c>
      <c r="AV273" s="13" t="s">
        <v>78</v>
      </c>
      <c r="AW273" s="13" t="s">
        <v>34</v>
      </c>
      <c r="AX273" s="13" t="s">
        <v>73</v>
      </c>
      <c r="AY273" s="223" t="s">
        <v>125</v>
      </c>
    </row>
    <row r="274" s="14" customFormat="1">
      <c r="A274" s="14"/>
      <c r="B274" s="224"/>
      <c r="C274" s="225"/>
      <c r="D274" s="215" t="s">
        <v>135</v>
      </c>
      <c r="E274" s="226" t="s">
        <v>20</v>
      </c>
      <c r="F274" s="227" t="s">
        <v>224</v>
      </c>
      <c r="G274" s="225"/>
      <c r="H274" s="228">
        <v>18</v>
      </c>
      <c r="I274" s="229"/>
      <c r="J274" s="225"/>
      <c r="K274" s="225"/>
      <c r="L274" s="230"/>
      <c r="M274" s="231"/>
      <c r="N274" s="232"/>
      <c r="O274" s="232"/>
      <c r="P274" s="232"/>
      <c r="Q274" s="232"/>
      <c r="R274" s="232"/>
      <c r="S274" s="232"/>
      <c r="T274" s="23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34" t="s">
        <v>135</v>
      </c>
      <c r="AU274" s="234" t="s">
        <v>83</v>
      </c>
      <c r="AV274" s="14" t="s">
        <v>83</v>
      </c>
      <c r="AW274" s="14" t="s">
        <v>34</v>
      </c>
      <c r="AX274" s="14" t="s">
        <v>73</v>
      </c>
      <c r="AY274" s="234" t="s">
        <v>125</v>
      </c>
    </row>
    <row r="275" s="15" customFormat="1">
      <c r="A275" s="15"/>
      <c r="B275" s="235"/>
      <c r="C275" s="236"/>
      <c r="D275" s="215" t="s">
        <v>135</v>
      </c>
      <c r="E275" s="237" t="s">
        <v>20</v>
      </c>
      <c r="F275" s="238" t="s">
        <v>140</v>
      </c>
      <c r="G275" s="236"/>
      <c r="H275" s="239">
        <v>18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45" t="s">
        <v>135</v>
      </c>
      <c r="AU275" s="245" t="s">
        <v>83</v>
      </c>
      <c r="AV275" s="15" t="s">
        <v>133</v>
      </c>
      <c r="AW275" s="15" t="s">
        <v>34</v>
      </c>
      <c r="AX275" s="15" t="s">
        <v>78</v>
      </c>
      <c r="AY275" s="245" t="s">
        <v>125</v>
      </c>
    </row>
    <row r="276" s="2" customFormat="1" ht="16.5" customHeight="1">
      <c r="A276" s="40"/>
      <c r="B276" s="41"/>
      <c r="C276" s="200" t="s">
        <v>350</v>
      </c>
      <c r="D276" s="200" t="s">
        <v>128</v>
      </c>
      <c r="E276" s="201" t="s">
        <v>351</v>
      </c>
      <c r="F276" s="202" t="s">
        <v>352</v>
      </c>
      <c r="G276" s="203" t="s">
        <v>266</v>
      </c>
      <c r="H276" s="204">
        <v>144</v>
      </c>
      <c r="I276" s="205"/>
      <c r="J276" s="206">
        <f>ROUND(I276*H276,2)</f>
        <v>0</v>
      </c>
      <c r="K276" s="202" t="s">
        <v>132</v>
      </c>
      <c r="L276" s="46"/>
      <c r="M276" s="207" t="s">
        <v>20</v>
      </c>
      <c r="N276" s="208" t="s">
        <v>45</v>
      </c>
      <c r="O276" s="86"/>
      <c r="P276" s="209">
        <f>O276*H276</f>
        <v>0</v>
      </c>
      <c r="Q276" s="209">
        <v>0.00021000000000000001</v>
      </c>
      <c r="R276" s="209">
        <f>Q276*H276</f>
        <v>0.030240000000000003</v>
      </c>
      <c r="S276" s="209">
        <v>0</v>
      </c>
      <c r="T276" s="210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1" t="s">
        <v>177</v>
      </c>
      <c r="AT276" s="211" t="s">
        <v>128</v>
      </c>
      <c r="AU276" s="211" t="s">
        <v>83</v>
      </c>
      <c r="AY276" s="19" t="s">
        <v>125</v>
      </c>
      <c r="BE276" s="212">
        <f>IF(N276="základní",J276,0)</f>
        <v>0</v>
      </c>
      <c r="BF276" s="212">
        <f>IF(N276="snížená",J276,0)</f>
        <v>0</v>
      </c>
      <c r="BG276" s="212">
        <f>IF(N276="zákl. přenesená",J276,0)</f>
        <v>0</v>
      </c>
      <c r="BH276" s="212">
        <f>IF(N276="sníž. přenesená",J276,0)</f>
        <v>0</v>
      </c>
      <c r="BI276" s="212">
        <f>IF(N276="nulová",J276,0)</f>
        <v>0</v>
      </c>
      <c r="BJ276" s="19" t="s">
        <v>83</v>
      </c>
      <c r="BK276" s="212">
        <f>ROUND(I276*H276,2)</f>
        <v>0</v>
      </c>
      <c r="BL276" s="19" t="s">
        <v>177</v>
      </c>
      <c r="BM276" s="211" t="s">
        <v>353</v>
      </c>
    </row>
    <row r="277" s="13" customFormat="1">
      <c r="A277" s="13"/>
      <c r="B277" s="213"/>
      <c r="C277" s="214"/>
      <c r="D277" s="215" t="s">
        <v>135</v>
      </c>
      <c r="E277" s="216" t="s">
        <v>20</v>
      </c>
      <c r="F277" s="217" t="s">
        <v>220</v>
      </c>
      <c r="G277" s="214"/>
      <c r="H277" s="216" t="s">
        <v>20</v>
      </c>
      <c r="I277" s="218"/>
      <c r="J277" s="214"/>
      <c r="K277" s="214"/>
      <c r="L277" s="219"/>
      <c r="M277" s="220"/>
      <c r="N277" s="221"/>
      <c r="O277" s="221"/>
      <c r="P277" s="221"/>
      <c r="Q277" s="221"/>
      <c r="R277" s="221"/>
      <c r="S277" s="221"/>
      <c r="T277" s="22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23" t="s">
        <v>135</v>
      </c>
      <c r="AU277" s="223" t="s">
        <v>83</v>
      </c>
      <c r="AV277" s="13" t="s">
        <v>78</v>
      </c>
      <c r="AW277" s="13" t="s">
        <v>34</v>
      </c>
      <c r="AX277" s="13" t="s">
        <v>73</v>
      </c>
      <c r="AY277" s="223" t="s">
        <v>125</v>
      </c>
    </row>
    <row r="278" s="14" customFormat="1">
      <c r="A278" s="14"/>
      <c r="B278" s="224"/>
      <c r="C278" s="225"/>
      <c r="D278" s="215" t="s">
        <v>135</v>
      </c>
      <c r="E278" s="226" t="s">
        <v>20</v>
      </c>
      <c r="F278" s="227" t="s">
        <v>339</v>
      </c>
      <c r="G278" s="225"/>
      <c r="H278" s="228">
        <v>144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34" t="s">
        <v>135</v>
      </c>
      <c r="AU278" s="234" t="s">
        <v>83</v>
      </c>
      <c r="AV278" s="14" t="s">
        <v>83</v>
      </c>
      <c r="AW278" s="14" t="s">
        <v>34</v>
      </c>
      <c r="AX278" s="14" t="s">
        <v>73</v>
      </c>
      <c r="AY278" s="234" t="s">
        <v>125</v>
      </c>
    </row>
    <row r="279" s="15" customFormat="1">
      <c r="A279" s="15"/>
      <c r="B279" s="235"/>
      <c r="C279" s="236"/>
      <c r="D279" s="215" t="s">
        <v>135</v>
      </c>
      <c r="E279" s="237" t="s">
        <v>20</v>
      </c>
      <c r="F279" s="238" t="s">
        <v>140</v>
      </c>
      <c r="G279" s="236"/>
      <c r="H279" s="239">
        <v>144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45" t="s">
        <v>135</v>
      </c>
      <c r="AU279" s="245" t="s">
        <v>83</v>
      </c>
      <c r="AV279" s="15" t="s">
        <v>133</v>
      </c>
      <c r="AW279" s="15" t="s">
        <v>34</v>
      </c>
      <c r="AX279" s="15" t="s">
        <v>78</v>
      </c>
      <c r="AY279" s="245" t="s">
        <v>125</v>
      </c>
    </row>
    <row r="280" s="2" customFormat="1" ht="16.5" customHeight="1">
      <c r="A280" s="40"/>
      <c r="B280" s="41"/>
      <c r="C280" s="200" t="s">
        <v>354</v>
      </c>
      <c r="D280" s="200" t="s">
        <v>128</v>
      </c>
      <c r="E280" s="201" t="s">
        <v>355</v>
      </c>
      <c r="F280" s="202" t="s">
        <v>356</v>
      </c>
      <c r="G280" s="203" t="s">
        <v>266</v>
      </c>
      <c r="H280" s="204">
        <v>6</v>
      </c>
      <c r="I280" s="205"/>
      <c r="J280" s="206">
        <f>ROUND(I280*H280,2)</f>
        <v>0</v>
      </c>
      <c r="K280" s="202" t="s">
        <v>132</v>
      </c>
      <c r="L280" s="46"/>
      <c r="M280" s="207" t="s">
        <v>20</v>
      </c>
      <c r="N280" s="208" t="s">
        <v>45</v>
      </c>
      <c r="O280" s="86"/>
      <c r="P280" s="209">
        <f>O280*H280</f>
        <v>0</v>
      </c>
      <c r="Q280" s="209">
        <v>0.00050000000000000001</v>
      </c>
      <c r="R280" s="209">
        <f>Q280*H280</f>
        <v>0.0030000000000000001</v>
      </c>
      <c r="S280" s="209">
        <v>0</v>
      </c>
      <c r="T280" s="210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1" t="s">
        <v>177</v>
      </c>
      <c r="AT280" s="211" t="s">
        <v>128</v>
      </c>
      <c r="AU280" s="211" t="s">
        <v>83</v>
      </c>
      <c r="AY280" s="19" t="s">
        <v>125</v>
      </c>
      <c r="BE280" s="212">
        <f>IF(N280="základní",J280,0)</f>
        <v>0</v>
      </c>
      <c r="BF280" s="212">
        <f>IF(N280="snížená",J280,0)</f>
        <v>0</v>
      </c>
      <c r="BG280" s="212">
        <f>IF(N280="zákl. přenesená",J280,0)</f>
        <v>0</v>
      </c>
      <c r="BH280" s="212">
        <f>IF(N280="sníž. přenesená",J280,0)</f>
        <v>0</v>
      </c>
      <c r="BI280" s="212">
        <f>IF(N280="nulová",J280,0)</f>
        <v>0</v>
      </c>
      <c r="BJ280" s="19" t="s">
        <v>83</v>
      </c>
      <c r="BK280" s="212">
        <f>ROUND(I280*H280,2)</f>
        <v>0</v>
      </c>
      <c r="BL280" s="19" t="s">
        <v>177</v>
      </c>
      <c r="BM280" s="211" t="s">
        <v>357</v>
      </c>
    </row>
    <row r="281" s="13" customFormat="1">
      <c r="A281" s="13"/>
      <c r="B281" s="213"/>
      <c r="C281" s="214"/>
      <c r="D281" s="215" t="s">
        <v>135</v>
      </c>
      <c r="E281" s="216" t="s">
        <v>20</v>
      </c>
      <c r="F281" s="217" t="s">
        <v>222</v>
      </c>
      <c r="G281" s="214"/>
      <c r="H281" s="216" t="s">
        <v>20</v>
      </c>
      <c r="I281" s="218"/>
      <c r="J281" s="214"/>
      <c r="K281" s="214"/>
      <c r="L281" s="219"/>
      <c r="M281" s="220"/>
      <c r="N281" s="221"/>
      <c r="O281" s="221"/>
      <c r="P281" s="221"/>
      <c r="Q281" s="221"/>
      <c r="R281" s="221"/>
      <c r="S281" s="221"/>
      <c r="T281" s="22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23" t="s">
        <v>135</v>
      </c>
      <c r="AU281" s="223" t="s">
        <v>83</v>
      </c>
      <c r="AV281" s="13" t="s">
        <v>78</v>
      </c>
      <c r="AW281" s="13" t="s">
        <v>34</v>
      </c>
      <c r="AX281" s="13" t="s">
        <v>73</v>
      </c>
      <c r="AY281" s="223" t="s">
        <v>125</v>
      </c>
    </row>
    <row r="282" s="14" customFormat="1">
      <c r="A282" s="14"/>
      <c r="B282" s="224"/>
      <c r="C282" s="225"/>
      <c r="D282" s="215" t="s">
        <v>135</v>
      </c>
      <c r="E282" s="226" t="s">
        <v>20</v>
      </c>
      <c r="F282" s="227" t="s">
        <v>159</v>
      </c>
      <c r="G282" s="225"/>
      <c r="H282" s="228">
        <v>6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34" t="s">
        <v>135</v>
      </c>
      <c r="AU282" s="234" t="s">
        <v>83</v>
      </c>
      <c r="AV282" s="14" t="s">
        <v>83</v>
      </c>
      <c r="AW282" s="14" t="s">
        <v>34</v>
      </c>
      <c r="AX282" s="14" t="s">
        <v>73</v>
      </c>
      <c r="AY282" s="234" t="s">
        <v>125</v>
      </c>
    </row>
    <row r="283" s="15" customFormat="1">
      <c r="A283" s="15"/>
      <c r="B283" s="235"/>
      <c r="C283" s="236"/>
      <c r="D283" s="215" t="s">
        <v>135</v>
      </c>
      <c r="E283" s="237" t="s">
        <v>20</v>
      </c>
      <c r="F283" s="238" t="s">
        <v>140</v>
      </c>
      <c r="G283" s="236"/>
      <c r="H283" s="239">
        <v>6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45" t="s">
        <v>135</v>
      </c>
      <c r="AU283" s="245" t="s">
        <v>83</v>
      </c>
      <c r="AV283" s="15" t="s">
        <v>133</v>
      </c>
      <c r="AW283" s="15" t="s">
        <v>34</v>
      </c>
      <c r="AX283" s="15" t="s">
        <v>78</v>
      </c>
      <c r="AY283" s="245" t="s">
        <v>125</v>
      </c>
    </row>
    <row r="284" s="2" customFormat="1" ht="16.5" customHeight="1">
      <c r="A284" s="40"/>
      <c r="B284" s="41"/>
      <c r="C284" s="200" t="s">
        <v>358</v>
      </c>
      <c r="D284" s="200" t="s">
        <v>128</v>
      </c>
      <c r="E284" s="201" t="s">
        <v>359</v>
      </c>
      <c r="F284" s="202" t="s">
        <v>360</v>
      </c>
      <c r="G284" s="203" t="s">
        <v>266</v>
      </c>
      <c r="H284" s="204">
        <v>12</v>
      </c>
      <c r="I284" s="205"/>
      <c r="J284" s="206">
        <f>ROUND(I284*H284,2)</f>
        <v>0</v>
      </c>
      <c r="K284" s="202" t="s">
        <v>132</v>
      </c>
      <c r="L284" s="46"/>
      <c r="M284" s="207" t="s">
        <v>20</v>
      </c>
      <c r="N284" s="208" t="s">
        <v>45</v>
      </c>
      <c r="O284" s="86"/>
      <c r="P284" s="209">
        <f>O284*H284</f>
        <v>0</v>
      </c>
      <c r="Q284" s="209">
        <v>0.00069999999999999999</v>
      </c>
      <c r="R284" s="209">
        <f>Q284*H284</f>
        <v>0.0083999999999999995</v>
      </c>
      <c r="S284" s="209">
        <v>0</v>
      </c>
      <c r="T284" s="210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1" t="s">
        <v>177</v>
      </c>
      <c r="AT284" s="211" t="s">
        <v>128</v>
      </c>
      <c r="AU284" s="211" t="s">
        <v>83</v>
      </c>
      <c r="AY284" s="19" t="s">
        <v>125</v>
      </c>
      <c r="BE284" s="212">
        <f>IF(N284="základní",J284,0)</f>
        <v>0</v>
      </c>
      <c r="BF284" s="212">
        <f>IF(N284="snížená",J284,0)</f>
        <v>0</v>
      </c>
      <c r="BG284" s="212">
        <f>IF(N284="zákl. přenesená",J284,0)</f>
        <v>0</v>
      </c>
      <c r="BH284" s="212">
        <f>IF(N284="sníž. přenesená",J284,0)</f>
        <v>0</v>
      </c>
      <c r="BI284" s="212">
        <f>IF(N284="nulová",J284,0)</f>
        <v>0</v>
      </c>
      <c r="BJ284" s="19" t="s">
        <v>83</v>
      </c>
      <c r="BK284" s="212">
        <f>ROUND(I284*H284,2)</f>
        <v>0</v>
      </c>
      <c r="BL284" s="19" t="s">
        <v>177</v>
      </c>
      <c r="BM284" s="211" t="s">
        <v>361</v>
      </c>
    </row>
    <row r="285" s="13" customFormat="1">
      <c r="A285" s="13"/>
      <c r="B285" s="213"/>
      <c r="C285" s="214"/>
      <c r="D285" s="215" t="s">
        <v>135</v>
      </c>
      <c r="E285" s="216" t="s">
        <v>20</v>
      </c>
      <c r="F285" s="217" t="s">
        <v>222</v>
      </c>
      <c r="G285" s="214"/>
      <c r="H285" s="216" t="s">
        <v>20</v>
      </c>
      <c r="I285" s="218"/>
      <c r="J285" s="214"/>
      <c r="K285" s="214"/>
      <c r="L285" s="219"/>
      <c r="M285" s="220"/>
      <c r="N285" s="221"/>
      <c r="O285" s="221"/>
      <c r="P285" s="221"/>
      <c r="Q285" s="221"/>
      <c r="R285" s="221"/>
      <c r="S285" s="221"/>
      <c r="T285" s="22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23" t="s">
        <v>135</v>
      </c>
      <c r="AU285" s="223" t="s">
        <v>83</v>
      </c>
      <c r="AV285" s="13" t="s">
        <v>78</v>
      </c>
      <c r="AW285" s="13" t="s">
        <v>34</v>
      </c>
      <c r="AX285" s="13" t="s">
        <v>73</v>
      </c>
      <c r="AY285" s="223" t="s">
        <v>125</v>
      </c>
    </row>
    <row r="286" s="14" customFormat="1">
      <c r="A286" s="14"/>
      <c r="B286" s="224"/>
      <c r="C286" s="225"/>
      <c r="D286" s="215" t="s">
        <v>135</v>
      </c>
      <c r="E286" s="226" t="s">
        <v>20</v>
      </c>
      <c r="F286" s="227" t="s">
        <v>195</v>
      </c>
      <c r="G286" s="225"/>
      <c r="H286" s="228">
        <v>12</v>
      </c>
      <c r="I286" s="229"/>
      <c r="J286" s="225"/>
      <c r="K286" s="225"/>
      <c r="L286" s="230"/>
      <c r="M286" s="231"/>
      <c r="N286" s="232"/>
      <c r="O286" s="232"/>
      <c r="P286" s="232"/>
      <c r="Q286" s="232"/>
      <c r="R286" s="232"/>
      <c r="S286" s="232"/>
      <c r="T286" s="23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34" t="s">
        <v>135</v>
      </c>
      <c r="AU286" s="234" t="s">
        <v>83</v>
      </c>
      <c r="AV286" s="14" t="s">
        <v>83</v>
      </c>
      <c r="AW286" s="14" t="s">
        <v>34</v>
      </c>
      <c r="AX286" s="14" t="s">
        <v>73</v>
      </c>
      <c r="AY286" s="234" t="s">
        <v>125</v>
      </c>
    </row>
    <row r="287" s="15" customFormat="1">
      <c r="A287" s="15"/>
      <c r="B287" s="235"/>
      <c r="C287" s="236"/>
      <c r="D287" s="215" t="s">
        <v>135</v>
      </c>
      <c r="E287" s="237" t="s">
        <v>20</v>
      </c>
      <c r="F287" s="238" t="s">
        <v>140</v>
      </c>
      <c r="G287" s="236"/>
      <c r="H287" s="239">
        <v>12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45" t="s">
        <v>135</v>
      </c>
      <c r="AU287" s="245" t="s">
        <v>83</v>
      </c>
      <c r="AV287" s="15" t="s">
        <v>133</v>
      </c>
      <c r="AW287" s="15" t="s">
        <v>34</v>
      </c>
      <c r="AX287" s="15" t="s">
        <v>78</v>
      </c>
      <c r="AY287" s="245" t="s">
        <v>125</v>
      </c>
    </row>
    <row r="288" s="2" customFormat="1" ht="16.5" customHeight="1">
      <c r="A288" s="40"/>
      <c r="B288" s="41"/>
      <c r="C288" s="200" t="s">
        <v>362</v>
      </c>
      <c r="D288" s="200" t="s">
        <v>128</v>
      </c>
      <c r="E288" s="201" t="s">
        <v>363</v>
      </c>
      <c r="F288" s="202" t="s">
        <v>364</v>
      </c>
      <c r="G288" s="203" t="s">
        <v>266</v>
      </c>
      <c r="H288" s="204">
        <v>14</v>
      </c>
      <c r="I288" s="205"/>
      <c r="J288" s="206">
        <f>ROUND(I288*H288,2)</f>
        <v>0</v>
      </c>
      <c r="K288" s="202" t="s">
        <v>132</v>
      </c>
      <c r="L288" s="46"/>
      <c r="M288" s="207" t="s">
        <v>20</v>
      </c>
      <c r="N288" s="208" t="s">
        <v>45</v>
      </c>
      <c r="O288" s="86"/>
      <c r="P288" s="209">
        <f>O288*H288</f>
        <v>0</v>
      </c>
      <c r="Q288" s="209">
        <v>0.00167</v>
      </c>
      <c r="R288" s="209">
        <f>Q288*H288</f>
        <v>0.023380000000000001</v>
      </c>
      <c r="S288" s="209">
        <v>0</v>
      </c>
      <c r="T288" s="210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1" t="s">
        <v>177</v>
      </c>
      <c r="AT288" s="211" t="s">
        <v>128</v>
      </c>
      <c r="AU288" s="211" t="s">
        <v>83</v>
      </c>
      <c r="AY288" s="19" t="s">
        <v>125</v>
      </c>
      <c r="BE288" s="212">
        <f>IF(N288="základní",J288,0)</f>
        <v>0</v>
      </c>
      <c r="BF288" s="212">
        <f>IF(N288="snížená",J288,0)</f>
        <v>0</v>
      </c>
      <c r="BG288" s="212">
        <f>IF(N288="zákl. přenesená",J288,0)</f>
        <v>0</v>
      </c>
      <c r="BH288" s="212">
        <f>IF(N288="sníž. přenesená",J288,0)</f>
        <v>0</v>
      </c>
      <c r="BI288" s="212">
        <f>IF(N288="nulová",J288,0)</f>
        <v>0</v>
      </c>
      <c r="BJ288" s="19" t="s">
        <v>83</v>
      </c>
      <c r="BK288" s="212">
        <f>ROUND(I288*H288,2)</f>
        <v>0</v>
      </c>
      <c r="BL288" s="19" t="s">
        <v>177</v>
      </c>
      <c r="BM288" s="211" t="s">
        <v>365</v>
      </c>
    </row>
    <row r="289" s="13" customFormat="1">
      <c r="A289" s="13"/>
      <c r="B289" s="213"/>
      <c r="C289" s="214"/>
      <c r="D289" s="215" t="s">
        <v>135</v>
      </c>
      <c r="E289" s="216" t="s">
        <v>20</v>
      </c>
      <c r="F289" s="217" t="s">
        <v>366</v>
      </c>
      <c r="G289" s="214"/>
      <c r="H289" s="216" t="s">
        <v>20</v>
      </c>
      <c r="I289" s="218"/>
      <c r="J289" s="214"/>
      <c r="K289" s="214"/>
      <c r="L289" s="219"/>
      <c r="M289" s="220"/>
      <c r="N289" s="221"/>
      <c r="O289" s="221"/>
      <c r="P289" s="221"/>
      <c r="Q289" s="221"/>
      <c r="R289" s="221"/>
      <c r="S289" s="221"/>
      <c r="T289" s="22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23" t="s">
        <v>135</v>
      </c>
      <c r="AU289" s="223" t="s">
        <v>83</v>
      </c>
      <c r="AV289" s="13" t="s">
        <v>78</v>
      </c>
      <c r="AW289" s="13" t="s">
        <v>34</v>
      </c>
      <c r="AX289" s="13" t="s">
        <v>73</v>
      </c>
      <c r="AY289" s="223" t="s">
        <v>125</v>
      </c>
    </row>
    <row r="290" s="14" customFormat="1">
      <c r="A290" s="14"/>
      <c r="B290" s="224"/>
      <c r="C290" s="225"/>
      <c r="D290" s="215" t="s">
        <v>135</v>
      </c>
      <c r="E290" s="226" t="s">
        <v>20</v>
      </c>
      <c r="F290" s="227" t="s">
        <v>204</v>
      </c>
      <c r="G290" s="225"/>
      <c r="H290" s="228">
        <v>14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34" t="s">
        <v>135</v>
      </c>
      <c r="AU290" s="234" t="s">
        <v>83</v>
      </c>
      <c r="AV290" s="14" t="s">
        <v>83</v>
      </c>
      <c r="AW290" s="14" t="s">
        <v>34</v>
      </c>
      <c r="AX290" s="14" t="s">
        <v>73</v>
      </c>
      <c r="AY290" s="234" t="s">
        <v>125</v>
      </c>
    </row>
    <row r="291" s="15" customFormat="1">
      <c r="A291" s="15"/>
      <c r="B291" s="235"/>
      <c r="C291" s="236"/>
      <c r="D291" s="215" t="s">
        <v>135</v>
      </c>
      <c r="E291" s="237" t="s">
        <v>20</v>
      </c>
      <c r="F291" s="238" t="s">
        <v>140</v>
      </c>
      <c r="G291" s="236"/>
      <c r="H291" s="239">
        <v>14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45" t="s">
        <v>135</v>
      </c>
      <c r="AU291" s="245" t="s">
        <v>83</v>
      </c>
      <c r="AV291" s="15" t="s">
        <v>133</v>
      </c>
      <c r="AW291" s="15" t="s">
        <v>34</v>
      </c>
      <c r="AX291" s="15" t="s">
        <v>78</v>
      </c>
      <c r="AY291" s="245" t="s">
        <v>125</v>
      </c>
    </row>
    <row r="292" s="2" customFormat="1" ht="16.5" customHeight="1">
      <c r="A292" s="40"/>
      <c r="B292" s="41"/>
      <c r="C292" s="200" t="s">
        <v>367</v>
      </c>
      <c r="D292" s="200" t="s">
        <v>128</v>
      </c>
      <c r="E292" s="201" t="s">
        <v>368</v>
      </c>
      <c r="F292" s="202" t="s">
        <v>369</v>
      </c>
      <c r="G292" s="203" t="s">
        <v>266</v>
      </c>
      <c r="H292" s="204">
        <v>144</v>
      </c>
      <c r="I292" s="205"/>
      <c r="J292" s="206">
        <f>ROUND(I292*H292,2)</f>
        <v>0</v>
      </c>
      <c r="K292" s="202" t="s">
        <v>132</v>
      </c>
      <c r="L292" s="46"/>
      <c r="M292" s="207" t="s">
        <v>20</v>
      </c>
      <c r="N292" s="208" t="s">
        <v>45</v>
      </c>
      <c r="O292" s="86"/>
      <c r="P292" s="209">
        <f>O292*H292</f>
        <v>0</v>
      </c>
      <c r="Q292" s="209">
        <v>0</v>
      </c>
      <c r="R292" s="209">
        <f>Q292*H292</f>
        <v>0</v>
      </c>
      <c r="S292" s="209">
        <v>0.0055999999999999999</v>
      </c>
      <c r="T292" s="210">
        <f>S292*H292</f>
        <v>0.80640000000000001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1" t="s">
        <v>177</v>
      </c>
      <c r="AT292" s="211" t="s">
        <v>128</v>
      </c>
      <c r="AU292" s="211" t="s">
        <v>83</v>
      </c>
      <c r="AY292" s="19" t="s">
        <v>125</v>
      </c>
      <c r="BE292" s="212">
        <f>IF(N292="základní",J292,0)</f>
        <v>0</v>
      </c>
      <c r="BF292" s="212">
        <f>IF(N292="snížená",J292,0)</f>
        <v>0</v>
      </c>
      <c r="BG292" s="212">
        <f>IF(N292="zákl. přenesená",J292,0)</f>
        <v>0</v>
      </c>
      <c r="BH292" s="212">
        <f>IF(N292="sníž. přenesená",J292,0)</f>
        <v>0</v>
      </c>
      <c r="BI292" s="212">
        <f>IF(N292="nulová",J292,0)</f>
        <v>0</v>
      </c>
      <c r="BJ292" s="19" t="s">
        <v>83</v>
      </c>
      <c r="BK292" s="212">
        <f>ROUND(I292*H292,2)</f>
        <v>0</v>
      </c>
      <c r="BL292" s="19" t="s">
        <v>177</v>
      </c>
      <c r="BM292" s="211" t="s">
        <v>370</v>
      </c>
    </row>
    <row r="293" s="14" customFormat="1">
      <c r="A293" s="14"/>
      <c r="B293" s="224"/>
      <c r="C293" s="225"/>
      <c r="D293" s="215" t="s">
        <v>135</v>
      </c>
      <c r="E293" s="226" t="s">
        <v>20</v>
      </c>
      <c r="F293" s="227" t="s">
        <v>371</v>
      </c>
      <c r="G293" s="225"/>
      <c r="H293" s="228">
        <v>144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34" t="s">
        <v>135</v>
      </c>
      <c r="AU293" s="234" t="s">
        <v>83</v>
      </c>
      <c r="AV293" s="14" t="s">
        <v>83</v>
      </c>
      <c r="AW293" s="14" t="s">
        <v>34</v>
      </c>
      <c r="AX293" s="14" t="s">
        <v>78</v>
      </c>
      <c r="AY293" s="234" t="s">
        <v>125</v>
      </c>
    </row>
    <row r="294" s="2" customFormat="1" ht="16.5" customHeight="1">
      <c r="A294" s="40"/>
      <c r="B294" s="41"/>
      <c r="C294" s="200" t="s">
        <v>372</v>
      </c>
      <c r="D294" s="200" t="s">
        <v>128</v>
      </c>
      <c r="E294" s="201" t="s">
        <v>373</v>
      </c>
      <c r="F294" s="202" t="s">
        <v>374</v>
      </c>
      <c r="G294" s="203" t="s">
        <v>266</v>
      </c>
      <c r="H294" s="204">
        <v>144</v>
      </c>
      <c r="I294" s="205"/>
      <c r="J294" s="206">
        <f>ROUND(I294*H294,2)</f>
        <v>0</v>
      </c>
      <c r="K294" s="202" t="s">
        <v>132</v>
      </c>
      <c r="L294" s="46"/>
      <c r="M294" s="207" t="s">
        <v>20</v>
      </c>
      <c r="N294" s="208" t="s">
        <v>45</v>
      </c>
      <c r="O294" s="86"/>
      <c r="P294" s="209">
        <f>O294*H294</f>
        <v>0</v>
      </c>
      <c r="Q294" s="209">
        <v>2.0000000000000002E-05</v>
      </c>
      <c r="R294" s="209">
        <f>Q294*H294</f>
        <v>0.0028800000000000002</v>
      </c>
      <c r="S294" s="209">
        <v>0</v>
      </c>
      <c r="T294" s="210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1" t="s">
        <v>177</v>
      </c>
      <c r="AT294" s="211" t="s">
        <v>128</v>
      </c>
      <c r="AU294" s="211" t="s">
        <v>83</v>
      </c>
      <c r="AY294" s="19" t="s">
        <v>125</v>
      </c>
      <c r="BE294" s="212">
        <f>IF(N294="základní",J294,0)</f>
        <v>0</v>
      </c>
      <c r="BF294" s="212">
        <f>IF(N294="snížená",J294,0)</f>
        <v>0</v>
      </c>
      <c r="BG294" s="212">
        <f>IF(N294="zákl. přenesená",J294,0)</f>
        <v>0</v>
      </c>
      <c r="BH294" s="212">
        <f>IF(N294="sníž. přenesená",J294,0)</f>
        <v>0</v>
      </c>
      <c r="BI294" s="212">
        <f>IF(N294="nulová",J294,0)</f>
        <v>0</v>
      </c>
      <c r="BJ294" s="19" t="s">
        <v>83</v>
      </c>
      <c r="BK294" s="212">
        <f>ROUND(I294*H294,2)</f>
        <v>0</v>
      </c>
      <c r="BL294" s="19" t="s">
        <v>177</v>
      </c>
      <c r="BM294" s="211" t="s">
        <v>375</v>
      </c>
    </row>
    <row r="295" s="14" customFormat="1">
      <c r="A295" s="14"/>
      <c r="B295" s="224"/>
      <c r="C295" s="225"/>
      <c r="D295" s="215" t="s">
        <v>135</v>
      </c>
      <c r="E295" s="226" t="s">
        <v>20</v>
      </c>
      <c r="F295" s="227" t="s">
        <v>371</v>
      </c>
      <c r="G295" s="225"/>
      <c r="H295" s="228">
        <v>144</v>
      </c>
      <c r="I295" s="229"/>
      <c r="J295" s="225"/>
      <c r="K295" s="225"/>
      <c r="L295" s="230"/>
      <c r="M295" s="231"/>
      <c r="N295" s="232"/>
      <c r="O295" s="232"/>
      <c r="P295" s="232"/>
      <c r="Q295" s="232"/>
      <c r="R295" s="232"/>
      <c r="S295" s="232"/>
      <c r="T295" s="23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34" t="s">
        <v>135</v>
      </c>
      <c r="AU295" s="234" t="s">
        <v>83</v>
      </c>
      <c r="AV295" s="14" t="s">
        <v>83</v>
      </c>
      <c r="AW295" s="14" t="s">
        <v>34</v>
      </c>
      <c r="AX295" s="14" t="s">
        <v>78</v>
      </c>
      <c r="AY295" s="234" t="s">
        <v>125</v>
      </c>
    </row>
    <row r="296" s="2" customFormat="1">
      <c r="A296" s="40"/>
      <c r="B296" s="41"/>
      <c r="C296" s="200" t="s">
        <v>376</v>
      </c>
      <c r="D296" s="200" t="s">
        <v>128</v>
      </c>
      <c r="E296" s="201" t="s">
        <v>377</v>
      </c>
      <c r="F296" s="202" t="s">
        <v>378</v>
      </c>
      <c r="G296" s="203" t="s">
        <v>176</v>
      </c>
      <c r="H296" s="204">
        <v>1017</v>
      </c>
      <c r="I296" s="205"/>
      <c r="J296" s="206">
        <f>ROUND(I296*H296,2)</f>
        <v>0</v>
      </c>
      <c r="K296" s="202" t="s">
        <v>132</v>
      </c>
      <c r="L296" s="46"/>
      <c r="M296" s="207" t="s">
        <v>20</v>
      </c>
      <c r="N296" s="208" t="s">
        <v>45</v>
      </c>
      <c r="O296" s="86"/>
      <c r="P296" s="209">
        <f>O296*H296</f>
        <v>0</v>
      </c>
      <c r="Q296" s="209">
        <v>0.00019000000000000001</v>
      </c>
      <c r="R296" s="209">
        <f>Q296*H296</f>
        <v>0.19323000000000001</v>
      </c>
      <c r="S296" s="209">
        <v>0</v>
      </c>
      <c r="T296" s="210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1" t="s">
        <v>177</v>
      </c>
      <c r="AT296" s="211" t="s">
        <v>128</v>
      </c>
      <c r="AU296" s="211" t="s">
        <v>83</v>
      </c>
      <c r="AY296" s="19" t="s">
        <v>125</v>
      </c>
      <c r="BE296" s="212">
        <f>IF(N296="základní",J296,0)</f>
        <v>0</v>
      </c>
      <c r="BF296" s="212">
        <f>IF(N296="snížená",J296,0)</f>
        <v>0</v>
      </c>
      <c r="BG296" s="212">
        <f>IF(N296="zákl. přenesená",J296,0)</f>
        <v>0</v>
      </c>
      <c r="BH296" s="212">
        <f>IF(N296="sníž. přenesená",J296,0)</f>
        <v>0</v>
      </c>
      <c r="BI296" s="212">
        <f>IF(N296="nulová",J296,0)</f>
        <v>0</v>
      </c>
      <c r="BJ296" s="19" t="s">
        <v>83</v>
      </c>
      <c r="BK296" s="212">
        <f>ROUND(I296*H296,2)</f>
        <v>0</v>
      </c>
      <c r="BL296" s="19" t="s">
        <v>177</v>
      </c>
      <c r="BM296" s="211" t="s">
        <v>379</v>
      </c>
    </row>
    <row r="297" s="13" customFormat="1">
      <c r="A297" s="13"/>
      <c r="B297" s="213"/>
      <c r="C297" s="214"/>
      <c r="D297" s="215" t="s">
        <v>135</v>
      </c>
      <c r="E297" s="216" t="s">
        <v>20</v>
      </c>
      <c r="F297" s="217" t="s">
        <v>220</v>
      </c>
      <c r="G297" s="214"/>
      <c r="H297" s="216" t="s">
        <v>20</v>
      </c>
      <c r="I297" s="218"/>
      <c r="J297" s="214"/>
      <c r="K297" s="214"/>
      <c r="L297" s="219"/>
      <c r="M297" s="220"/>
      <c r="N297" s="221"/>
      <c r="O297" s="221"/>
      <c r="P297" s="221"/>
      <c r="Q297" s="221"/>
      <c r="R297" s="221"/>
      <c r="S297" s="221"/>
      <c r="T297" s="22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3" t="s">
        <v>135</v>
      </c>
      <c r="AU297" s="223" t="s">
        <v>83</v>
      </c>
      <c r="AV297" s="13" t="s">
        <v>78</v>
      </c>
      <c r="AW297" s="13" t="s">
        <v>34</v>
      </c>
      <c r="AX297" s="13" t="s">
        <v>73</v>
      </c>
      <c r="AY297" s="223" t="s">
        <v>125</v>
      </c>
    </row>
    <row r="298" s="14" customFormat="1">
      <c r="A298" s="14"/>
      <c r="B298" s="224"/>
      <c r="C298" s="225"/>
      <c r="D298" s="215" t="s">
        <v>135</v>
      </c>
      <c r="E298" s="226" t="s">
        <v>20</v>
      </c>
      <c r="F298" s="227" t="s">
        <v>380</v>
      </c>
      <c r="G298" s="225"/>
      <c r="H298" s="228">
        <v>872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34" t="s">
        <v>135</v>
      </c>
      <c r="AU298" s="234" t="s">
        <v>83</v>
      </c>
      <c r="AV298" s="14" t="s">
        <v>83</v>
      </c>
      <c r="AW298" s="14" t="s">
        <v>34</v>
      </c>
      <c r="AX298" s="14" t="s">
        <v>73</v>
      </c>
      <c r="AY298" s="234" t="s">
        <v>125</v>
      </c>
    </row>
    <row r="299" s="13" customFormat="1">
      <c r="A299" s="13"/>
      <c r="B299" s="213"/>
      <c r="C299" s="214"/>
      <c r="D299" s="215" t="s">
        <v>135</v>
      </c>
      <c r="E299" s="216" t="s">
        <v>20</v>
      </c>
      <c r="F299" s="217" t="s">
        <v>222</v>
      </c>
      <c r="G299" s="214"/>
      <c r="H299" s="216" t="s">
        <v>20</v>
      </c>
      <c r="I299" s="218"/>
      <c r="J299" s="214"/>
      <c r="K299" s="214"/>
      <c r="L299" s="219"/>
      <c r="M299" s="220"/>
      <c r="N299" s="221"/>
      <c r="O299" s="221"/>
      <c r="P299" s="221"/>
      <c r="Q299" s="221"/>
      <c r="R299" s="221"/>
      <c r="S299" s="221"/>
      <c r="T299" s="22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23" t="s">
        <v>135</v>
      </c>
      <c r="AU299" s="223" t="s">
        <v>83</v>
      </c>
      <c r="AV299" s="13" t="s">
        <v>78</v>
      </c>
      <c r="AW299" s="13" t="s">
        <v>34</v>
      </c>
      <c r="AX299" s="13" t="s">
        <v>73</v>
      </c>
      <c r="AY299" s="223" t="s">
        <v>125</v>
      </c>
    </row>
    <row r="300" s="14" customFormat="1">
      <c r="A300" s="14"/>
      <c r="B300" s="224"/>
      <c r="C300" s="225"/>
      <c r="D300" s="215" t="s">
        <v>135</v>
      </c>
      <c r="E300" s="226" t="s">
        <v>20</v>
      </c>
      <c r="F300" s="227" t="s">
        <v>381</v>
      </c>
      <c r="G300" s="225"/>
      <c r="H300" s="228">
        <v>145</v>
      </c>
      <c r="I300" s="229"/>
      <c r="J300" s="225"/>
      <c r="K300" s="225"/>
      <c r="L300" s="230"/>
      <c r="M300" s="231"/>
      <c r="N300" s="232"/>
      <c r="O300" s="232"/>
      <c r="P300" s="232"/>
      <c r="Q300" s="232"/>
      <c r="R300" s="232"/>
      <c r="S300" s="232"/>
      <c r="T300" s="23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34" t="s">
        <v>135</v>
      </c>
      <c r="AU300" s="234" t="s">
        <v>83</v>
      </c>
      <c r="AV300" s="14" t="s">
        <v>83</v>
      </c>
      <c r="AW300" s="14" t="s">
        <v>34</v>
      </c>
      <c r="AX300" s="14" t="s">
        <v>73</v>
      </c>
      <c r="AY300" s="234" t="s">
        <v>125</v>
      </c>
    </row>
    <row r="301" s="15" customFormat="1">
      <c r="A301" s="15"/>
      <c r="B301" s="235"/>
      <c r="C301" s="236"/>
      <c r="D301" s="215" t="s">
        <v>135</v>
      </c>
      <c r="E301" s="237" t="s">
        <v>20</v>
      </c>
      <c r="F301" s="238" t="s">
        <v>140</v>
      </c>
      <c r="G301" s="236"/>
      <c r="H301" s="239">
        <v>1017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45" t="s">
        <v>135</v>
      </c>
      <c r="AU301" s="245" t="s">
        <v>83</v>
      </c>
      <c r="AV301" s="15" t="s">
        <v>133</v>
      </c>
      <c r="AW301" s="15" t="s">
        <v>34</v>
      </c>
      <c r="AX301" s="15" t="s">
        <v>78</v>
      </c>
      <c r="AY301" s="245" t="s">
        <v>125</v>
      </c>
    </row>
    <row r="302" s="2" customFormat="1" ht="21.75" customHeight="1">
      <c r="A302" s="40"/>
      <c r="B302" s="41"/>
      <c r="C302" s="200" t="s">
        <v>382</v>
      </c>
      <c r="D302" s="200" t="s">
        <v>128</v>
      </c>
      <c r="E302" s="201" t="s">
        <v>383</v>
      </c>
      <c r="F302" s="202" t="s">
        <v>384</v>
      </c>
      <c r="G302" s="203" t="s">
        <v>176</v>
      </c>
      <c r="H302" s="204">
        <v>1017</v>
      </c>
      <c r="I302" s="205"/>
      <c r="J302" s="206">
        <f>ROUND(I302*H302,2)</f>
        <v>0</v>
      </c>
      <c r="K302" s="202" t="s">
        <v>132</v>
      </c>
      <c r="L302" s="46"/>
      <c r="M302" s="207" t="s">
        <v>20</v>
      </c>
      <c r="N302" s="208" t="s">
        <v>45</v>
      </c>
      <c r="O302" s="86"/>
      <c r="P302" s="209">
        <f>O302*H302</f>
        <v>0</v>
      </c>
      <c r="Q302" s="209">
        <v>1.0000000000000001E-05</v>
      </c>
      <c r="R302" s="209">
        <f>Q302*H302</f>
        <v>0.01017</v>
      </c>
      <c r="S302" s="209">
        <v>0</v>
      </c>
      <c r="T302" s="210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1" t="s">
        <v>177</v>
      </c>
      <c r="AT302" s="211" t="s">
        <v>128</v>
      </c>
      <c r="AU302" s="211" t="s">
        <v>83</v>
      </c>
      <c r="AY302" s="19" t="s">
        <v>125</v>
      </c>
      <c r="BE302" s="212">
        <f>IF(N302="základní",J302,0)</f>
        <v>0</v>
      </c>
      <c r="BF302" s="212">
        <f>IF(N302="snížená",J302,0)</f>
        <v>0</v>
      </c>
      <c r="BG302" s="212">
        <f>IF(N302="zákl. přenesená",J302,0)</f>
        <v>0</v>
      </c>
      <c r="BH302" s="212">
        <f>IF(N302="sníž. přenesená",J302,0)</f>
        <v>0</v>
      </c>
      <c r="BI302" s="212">
        <f>IF(N302="nulová",J302,0)</f>
        <v>0</v>
      </c>
      <c r="BJ302" s="19" t="s">
        <v>83</v>
      </c>
      <c r="BK302" s="212">
        <f>ROUND(I302*H302,2)</f>
        <v>0</v>
      </c>
      <c r="BL302" s="19" t="s">
        <v>177</v>
      </c>
      <c r="BM302" s="211" t="s">
        <v>385</v>
      </c>
    </row>
    <row r="303" s="13" customFormat="1">
      <c r="A303" s="13"/>
      <c r="B303" s="213"/>
      <c r="C303" s="214"/>
      <c r="D303" s="215" t="s">
        <v>135</v>
      </c>
      <c r="E303" s="216" t="s">
        <v>20</v>
      </c>
      <c r="F303" s="217" t="s">
        <v>220</v>
      </c>
      <c r="G303" s="214"/>
      <c r="H303" s="216" t="s">
        <v>20</v>
      </c>
      <c r="I303" s="218"/>
      <c r="J303" s="214"/>
      <c r="K303" s="214"/>
      <c r="L303" s="219"/>
      <c r="M303" s="220"/>
      <c r="N303" s="221"/>
      <c r="O303" s="221"/>
      <c r="P303" s="221"/>
      <c r="Q303" s="221"/>
      <c r="R303" s="221"/>
      <c r="S303" s="221"/>
      <c r="T303" s="22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3" t="s">
        <v>135</v>
      </c>
      <c r="AU303" s="223" t="s">
        <v>83</v>
      </c>
      <c r="AV303" s="13" t="s">
        <v>78</v>
      </c>
      <c r="AW303" s="13" t="s">
        <v>34</v>
      </c>
      <c r="AX303" s="13" t="s">
        <v>73</v>
      </c>
      <c r="AY303" s="223" t="s">
        <v>125</v>
      </c>
    </row>
    <row r="304" s="14" customFormat="1">
      <c r="A304" s="14"/>
      <c r="B304" s="224"/>
      <c r="C304" s="225"/>
      <c r="D304" s="215" t="s">
        <v>135</v>
      </c>
      <c r="E304" s="226" t="s">
        <v>20</v>
      </c>
      <c r="F304" s="227" t="s">
        <v>380</v>
      </c>
      <c r="G304" s="225"/>
      <c r="H304" s="228">
        <v>872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34" t="s">
        <v>135</v>
      </c>
      <c r="AU304" s="234" t="s">
        <v>83</v>
      </c>
      <c r="AV304" s="14" t="s">
        <v>83</v>
      </c>
      <c r="AW304" s="14" t="s">
        <v>34</v>
      </c>
      <c r="AX304" s="14" t="s">
        <v>73</v>
      </c>
      <c r="AY304" s="234" t="s">
        <v>125</v>
      </c>
    </row>
    <row r="305" s="13" customFormat="1">
      <c r="A305" s="13"/>
      <c r="B305" s="213"/>
      <c r="C305" s="214"/>
      <c r="D305" s="215" t="s">
        <v>135</v>
      </c>
      <c r="E305" s="216" t="s">
        <v>20</v>
      </c>
      <c r="F305" s="217" t="s">
        <v>222</v>
      </c>
      <c r="G305" s="214"/>
      <c r="H305" s="216" t="s">
        <v>20</v>
      </c>
      <c r="I305" s="218"/>
      <c r="J305" s="214"/>
      <c r="K305" s="214"/>
      <c r="L305" s="219"/>
      <c r="M305" s="220"/>
      <c r="N305" s="221"/>
      <c r="O305" s="221"/>
      <c r="P305" s="221"/>
      <c r="Q305" s="221"/>
      <c r="R305" s="221"/>
      <c r="S305" s="221"/>
      <c r="T305" s="22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23" t="s">
        <v>135</v>
      </c>
      <c r="AU305" s="223" t="s">
        <v>83</v>
      </c>
      <c r="AV305" s="13" t="s">
        <v>78</v>
      </c>
      <c r="AW305" s="13" t="s">
        <v>34</v>
      </c>
      <c r="AX305" s="13" t="s">
        <v>73</v>
      </c>
      <c r="AY305" s="223" t="s">
        <v>125</v>
      </c>
    </row>
    <row r="306" s="14" customFormat="1">
      <c r="A306" s="14"/>
      <c r="B306" s="224"/>
      <c r="C306" s="225"/>
      <c r="D306" s="215" t="s">
        <v>135</v>
      </c>
      <c r="E306" s="226" t="s">
        <v>20</v>
      </c>
      <c r="F306" s="227" t="s">
        <v>381</v>
      </c>
      <c r="G306" s="225"/>
      <c r="H306" s="228">
        <v>145</v>
      </c>
      <c r="I306" s="229"/>
      <c r="J306" s="225"/>
      <c r="K306" s="225"/>
      <c r="L306" s="230"/>
      <c r="M306" s="231"/>
      <c r="N306" s="232"/>
      <c r="O306" s="232"/>
      <c r="P306" s="232"/>
      <c r="Q306" s="232"/>
      <c r="R306" s="232"/>
      <c r="S306" s="232"/>
      <c r="T306" s="23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34" t="s">
        <v>135</v>
      </c>
      <c r="AU306" s="234" t="s">
        <v>83</v>
      </c>
      <c r="AV306" s="14" t="s">
        <v>83</v>
      </c>
      <c r="AW306" s="14" t="s">
        <v>34</v>
      </c>
      <c r="AX306" s="14" t="s">
        <v>73</v>
      </c>
      <c r="AY306" s="234" t="s">
        <v>125</v>
      </c>
    </row>
    <row r="307" s="15" customFormat="1">
      <c r="A307" s="15"/>
      <c r="B307" s="235"/>
      <c r="C307" s="236"/>
      <c r="D307" s="215" t="s">
        <v>135</v>
      </c>
      <c r="E307" s="237" t="s">
        <v>20</v>
      </c>
      <c r="F307" s="238" t="s">
        <v>140</v>
      </c>
      <c r="G307" s="236"/>
      <c r="H307" s="239">
        <v>1017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45" t="s">
        <v>135</v>
      </c>
      <c r="AU307" s="245" t="s">
        <v>83</v>
      </c>
      <c r="AV307" s="15" t="s">
        <v>133</v>
      </c>
      <c r="AW307" s="15" t="s">
        <v>34</v>
      </c>
      <c r="AX307" s="15" t="s">
        <v>78</v>
      </c>
      <c r="AY307" s="245" t="s">
        <v>125</v>
      </c>
    </row>
    <row r="308" s="2" customFormat="1">
      <c r="A308" s="40"/>
      <c r="B308" s="41"/>
      <c r="C308" s="200" t="s">
        <v>386</v>
      </c>
      <c r="D308" s="200" t="s">
        <v>128</v>
      </c>
      <c r="E308" s="201" t="s">
        <v>387</v>
      </c>
      <c r="F308" s="202" t="s">
        <v>388</v>
      </c>
      <c r="G308" s="203" t="s">
        <v>145</v>
      </c>
      <c r="H308" s="204">
        <v>1.4750000000000001</v>
      </c>
      <c r="I308" s="205"/>
      <c r="J308" s="206">
        <f>ROUND(I308*H308,2)</f>
        <v>0</v>
      </c>
      <c r="K308" s="202" t="s">
        <v>132</v>
      </c>
      <c r="L308" s="46"/>
      <c r="M308" s="207" t="s">
        <v>20</v>
      </c>
      <c r="N308" s="208" t="s">
        <v>45</v>
      </c>
      <c r="O308" s="86"/>
      <c r="P308" s="209">
        <f>O308*H308</f>
        <v>0</v>
      </c>
      <c r="Q308" s="209">
        <v>0</v>
      </c>
      <c r="R308" s="209">
        <f>Q308*H308</f>
        <v>0</v>
      </c>
      <c r="S308" s="209">
        <v>0</v>
      </c>
      <c r="T308" s="210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1" t="s">
        <v>177</v>
      </c>
      <c r="AT308" s="211" t="s">
        <v>128</v>
      </c>
      <c r="AU308" s="211" t="s">
        <v>83</v>
      </c>
      <c r="AY308" s="19" t="s">
        <v>125</v>
      </c>
      <c r="BE308" s="212">
        <f>IF(N308="základní",J308,0)</f>
        <v>0</v>
      </c>
      <c r="BF308" s="212">
        <f>IF(N308="snížená",J308,0)</f>
        <v>0</v>
      </c>
      <c r="BG308" s="212">
        <f>IF(N308="zákl. přenesená",J308,0)</f>
        <v>0</v>
      </c>
      <c r="BH308" s="212">
        <f>IF(N308="sníž. přenesená",J308,0)</f>
        <v>0</v>
      </c>
      <c r="BI308" s="212">
        <f>IF(N308="nulová",J308,0)</f>
        <v>0</v>
      </c>
      <c r="BJ308" s="19" t="s">
        <v>83</v>
      </c>
      <c r="BK308" s="212">
        <f>ROUND(I308*H308,2)</f>
        <v>0</v>
      </c>
      <c r="BL308" s="19" t="s">
        <v>177</v>
      </c>
      <c r="BM308" s="211" t="s">
        <v>389</v>
      </c>
    </row>
    <row r="309" s="2" customFormat="1">
      <c r="A309" s="40"/>
      <c r="B309" s="41"/>
      <c r="C309" s="200" t="s">
        <v>390</v>
      </c>
      <c r="D309" s="200" t="s">
        <v>128</v>
      </c>
      <c r="E309" s="201" t="s">
        <v>391</v>
      </c>
      <c r="F309" s="202" t="s">
        <v>392</v>
      </c>
      <c r="G309" s="203" t="s">
        <v>145</v>
      </c>
      <c r="H309" s="204">
        <v>2.5899999999999999</v>
      </c>
      <c r="I309" s="205"/>
      <c r="J309" s="206">
        <f>ROUND(I309*H309,2)</f>
        <v>0</v>
      </c>
      <c r="K309" s="202" t="s">
        <v>132</v>
      </c>
      <c r="L309" s="46"/>
      <c r="M309" s="207" t="s">
        <v>20</v>
      </c>
      <c r="N309" s="208" t="s">
        <v>45</v>
      </c>
      <c r="O309" s="86"/>
      <c r="P309" s="209">
        <f>O309*H309</f>
        <v>0</v>
      </c>
      <c r="Q309" s="209">
        <v>0</v>
      </c>
      <c r="R309" s="209">
        <f>Q309*H309</f>
        <v>0</v>
      </c>
      <c r="S309" s="209">
        <v>0</v>
      </c>
      <c r="T309" s="210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1" t="s">
        <v>177</v>
      </c>
      <c r="AT309" s="211" t="s">
        <v>128</v>
      </c>
      <c r="AU309" s="211" t="s">
        <v>83</v>
      </c>
      <c r="AY309" s="19" t="s">
        <v>125</v>
      </c>
      <c r="BE309" s="212">
        <f>IF(N309="základní",J309,0)</f>
        <v>0</v>
      </c>
      <c r="BF309" s="212">
        <f>IF(N309="snížená",J309,0)</f>
        <v>0</v>
      </c>
      <c r="BG309" s="212">
        <f>IF(N309="zákl. přenesená",J309,0)</f>
        <v>0</v>
      </c>
      <c r="BH309" s="212">
        <f>IF(N309="sníž. přenesená",J309,0)</f>
        <v>0</v>
      </c>
      <c r="BI309" s="212">
        <f>IF(N309="nulová",J309,0)</f>
        <v>0</v>
      </c>
      <c r="BJ309" s="19" t="s">
        <v>83</v>
      </c>
      <c r="BK309" s="212">
        <f>ROUND(I309*H309,2)</f>
        <v>0</v>
      </c>
      <c r="BL309" s="19" t="s">
        <v>177</v>
      </c>
      <c r="BM309" s="211" t="s">
        <v>393</v>
      </c>
    </row>
    <row r="310" s="12" customFormat="1" ht="22.8" customHeight="1">
      <c r="A310" s="12"/>
      <c r="B310" s="184"/>
      <c r="C310" s="185"/>
      <c r="D310" s="186" t="s">
        <v>72</v>
      </c>
      <c r="E310" s="198" t="s">
        <v>394</v>
      </c>
      <c r="F310" s="198" t="s">
        <v>395</v>
      </c>
      <c r="G310" s="185"/>
      <c r="H310" s="185"/>
      <c r="I310" s="188"/>
      <c r="J310" s="199">
        <f>BK310</f>
        <v>0</v>
      </c>
      <c r="K310" s="185"/>
      <c r="L310" s="190"/>
      <c r="M310" s="191"/>
      <c r="N310" s="192"/>
      <c r="O310" s="192"/>
      <c r="P310" s="193">
        <f>SUM(P311:P322)</f>
        <v>0</v>
      </c>
      <c r="Q310" s="192"/>
      <c r="R310" s="193">
        <f>SUM(R311:R322)</f>
        <v>0.051840000000000004</v>
      </c>
      <c r="S310" s="192"/>
      <c r="T310" s="194">
        <f>SUM(T311:T322)</f>
        <v>2.4624000000000001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195" t="s">
        <v>83</v>
      </c>
      <c r="AT310" s="196" t="s">
        <v>72</v>
      </c>
      <c r="AU310" s="196" t="s">
        <v>78</v>
      </c>
      <c r="AY310" s="195" t="s">
        <v>125</v>
      </c>
      <c r="BK310" s="197">
        <f>SUM(BK311:BK322)</f>
        <v>0</v>
      </c>
    </row>
    <row r="311" s="2" customFormat="1" ht="16.5" customHeight="1">
      <c r="A311" s="40"/>
      <c r="B311" s="41"/>
      <c r="C311" s="200" t="s">
        <v>396</v>
      </c>
      <c r="D311" s="200" t="s">
        <v>128</v>
      </c>
      <c r="E311" s="201" t="s">
        <v>397</v>
      </c>
      <c r="F311" s="202" t="s">
        <v>398</v>
      </c>
      <c r="G311" s="203" t="s">
        <v>399</v>
      </c>
      <c r="H311" s="204">
        <v>72</v>
      </c>
      <c r="I311" s="205"/>
      <c r="J311" s="206">
        <f>ROUND(I311*H311,2)</f>
        <v>0</v>
      </c>
      <c r="K311" s="202" t="s">
        <v>132</v>
      </c>
      <c r="L311" s="46"/>
      <c r="M311" s="207" t="s">
        <v>20</v>
      </c>
      <c r="N311" s="208" t="s">
        <v>45</v>
      </c>
      <c r="O311" s="86"/>
      <c r="P311" s="209">
        <f>O311*H311</f>
        <v>0</v>
      </c>
      <c r="Q311" s="209">
        <v>0</v>
      </c>
      <c r="R311" s="209">
        <f>Q311*H311</f>
        <v>0</v>
      </c>
      <c r="S311" s="209">
        <v>0.034200000000000001</v>
      </c>
      <c r="T311" s="210">
        <f>S311*H311</f>
        <v>2.4624000000000001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1" t="s">
        <v>177</v>
      </c>
      <c r="AT311" s="211" t="s">
        <v>128</v>
      </c>
      <c r="AU311" s="211" t="s">
        <v>83</v>
      </c>
      <c r="AY311" s="19" t="s">
        <v>125</v>
      </c>
      <c r="BE311" s="212">
        <f>IF(N311="základní",J311,0)</f>
        <v>0</v>
      </c>
      <c r="BF311" s="212">
        <f>IF(N311="snížená",J311,0)</f>
        <v>0</v>
      </c>
      <c r="BG311" s="212">
        <f>IF(N311="zákl. přenesená",J311,0)</f>
        <v>0</v>
      </c>
      <c r="BH311" s="212">
        <f>IF(N311="sníž. přenesená",J311,0)</f>
        <v>0</v>
      </c>
      <c r="BI311" s="212">
        <f>IF(N311="nulová",J311,0)</f>
        <v>0</v>
      </c>
      <c r="BJ311" s="19" t="s">
        <v>83</v>
      </c>
      <c r="BK311" s="212">
        <f>ROUND(I311*H311,2)</f>
        <v>0</v>
      </c>
      <c r="BL311" s="19" t="s">
        <v>177</v>
      </c>
      <c r="BM311" s="211" t="s">
        <v>400</v>
      </c>
    </row>
    <row r="312" s="14" customFormat="1">
      <c r="A312" s="14"/>
      <c r="B312" s="224"/>
      <c r="C312" s="225"/>
      <c r="D312" s="215" t="s">
        <v>135</v>
      </c>
      <c r="E312" s="226" t="s">
        <v>20</v>
      </c>
      <c r="F312" s="227" t="s">
        <v>401</v>
      </c>
      <c r="G312" s="225"/>
      <c r="H312" s="228">
        <v>72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34" t="s">
        <v>135</v>
      </c>
      <c r="AU312" s="234" t="s">
        <v>83</v>
      </c>
      <c r="AV312" s="14" t="s">
        <v>83</v>
      </c>
      <c r="AW312" s="14" t="s">
        <v>34</v>
      </c>
      <c r="AX312" s="14" t="s">
        <v>78</v>
      </c>
      <c r="AY312" s="234" t="s">
        <v>125</v>
      </c>
    </row>
    <row r="313" s="2" customFormat="1" ht="16.5" customHeight="1">
      <c r="A313" s="40"/>
      <c r="B313" s="41"/>
      <c r="C313" s="200" t="s">
        <v>402</v>
      </c>
      <c r="D313" s="200" t="s">
        <v>128</v>
      </c>
      <c r="E313" s="201" t="s">
        <v>403</v>
      </c>
      <c r="F313" s="202" t="s">
        <v>404</v>
      </c>
      <c r="G313" s="203" t="s">
        <v>266</v>
      </c>
      <c r="H313" s="204">
        <v>144</v>
      </c>
      <c r="I313" s="205"/>
      <c r="J313" s="206">
        <f>ROUND(I313*H313,2)</f>
        <v>0</v>
      </c>
      <c r="K313" s="202" t="s">
        <v>132</v>
      </c>
      <c r="L313" s="46"/>
      <c r="M313" s="207" t="s">
        <v>20</v>
      </c>
      <c r="N313" s="208" t="s">
        <v>45</v>
      </c>
      <c r="O313" s="86"/>
      <c r="P313" s="209">
        <f>O313*H313</f>
        <v>0</v>
      </c>
      <c r="Q313" s="209">
        <v>0</v>
      </c>
      <c r="R313" s="209">
        <f>Q313*H313</f>
        <v>0</v>
      </c>
      <c r="S313" s="209">
        <v>0</v>
      </c>
      <c r="T313" s="210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1" t="s">
        <v>177</v>
      </c>
      <c r="AT313" s="211" t="s">
        <v>128</v>
      </c>
      <c r="AU313" s="211" t="s">
        <v>83</v>
      </c>
      <c r="AY313" s="19" t="s">
        <v>125</v>
      </c>
      <c r="BE313" s="212">
        <f>IF(N313="základní",J313,0)</f>
        <v>0</v>
      </c>
      <c r="BF313" s="212">
        <f>IF(N313="snížená",J313,0)</f>
        <v>0</v>
      </c>
      <c r="BG313" s="212">
        <f>IF(N313="zákl. přenesená",J313,0)</f>
        <v>0</v>
      </c>
      <c r="BH313" s="212">
        <f>IF(N313="sníž. přenesená",J313,0)</f>
        <v>0</v>
      </c>
      <c r="BI313" s="212">
        <f>IF(N313="nulová",J313,0)</f>
        <v>0</v>
      </c>
      <c r="BJ313" s="19" t="s">
        <v>83</v>
      </c>
      <c r="BK313" s="212">
        <f>ROUND(I313*H313,2)</f>
        <v>0</v>
      </c>
      <c r="BL313" s="19" t="s">
        <v>177</v>
      </c>
      <c r="BM313" s="211" t="s">
        <v>405</v>
      </c>
    </row>
    <row r="314" s="14" customFormat="1">
      <c r="A314" s="14"/>
      <c r="B314" s="224"/>
      <c r="C314" s="225"/>
      <c r="D314" s="215" t="s">
        <v>135</v>
      </c>
      <c r="E314" s="226" t="s">
        <v>20</v>
      </c>
      <c r="F314" s="227" t="s">
        <v>406</v>
      </c>
      <c r="G314" s="225"/>
      <c r="H314" s="228">
        <v>144</v>
      </c>
      <c r="I314" s="229"/>
      <c r="J314" s="225"/>
      <c r="K314" s="225"/>
      <c r="L314" s="230"/>
      <c r="M314" s="231"/>
      <c r="N314" s="232"/>
      <c r="O314" s="232"/>
      <c r="P314" s="232"/>
      <c r="Q314" s="232"/>
      <c r="R314" s="232"/>
      <c r="S314" s="232"/>
      <c r="T314" s="23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34" t="s">
        <v>135</v>
      </c>
      <c r="AU314" s="234" t="s">
        <v>83</v>
      </c>
      <c r="AV314" s="14" t="s">
        <v>83</v>
      </c>
      <c r="AW314" s="14" t="s">
        <v>34</v>
      </c>
      <c r="AX314" s="14" t="s">
        <v>73</v>
      </c>
      <c r="AY314" s="234" t="s">
        <v>125</v>
      </c>
    </row>
    <row r="315" s="16" customFormat="1">
      <c r="A315" s="16"/>
      <c r="B315" s="246"/>
      <c r="C315" s="247"/>
      <c r="D315" s="215" t="s">
        <v>135</v>
      </c>
      <c r="E315" s="248" t="s">
        <v>20</v>
      </c>
      <c r="F315" s="249" t="s">
        <v>407</v>
      </c>
      <c r="G315" s="247"/>
      <c r="H315" s="250">
        <v>144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256" t="s">
        <v>135</v>
      </c>
      <c r="AU315" s="256" t="s">
        <v>83</v>
      </c>
      <c r="AV315" s="16" t="s">
        <v>146</v>
      </c>
      <c r="AW315" s="16" t="s">
        <v>34</v>
      </c>
      <c r="AX315" s="16" t="s">
        <v>73</v>
      </c>
      <c r="AY315" s="256" t="s">
        <v>125</v>
      </c>
    </row>
    <row r="316" s="15" customFormat="1">
      <c r="A316" s="15"/>
      <c r="B316" s="235"/>
      <c r="C316" s="236"/>
      <c r="D316" s="215" t="s">
        <v>135</v>
      </c>
      <c r="E316" s="237" t="s">
        <v>20</v>
      </c>
      <c r="F316" s="238" t="s">
        <v>140</v>
      </c>
      <c r="G316" s="236"/>
      <c r="H316" s="239">
        <v>144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45" t="s">
        <v>135</v>
      </c>
      <c r="AU316" s="245" t="s">
        <v>83</v>
      </c>
      <c r="AV316" s="15" t="s">
        <v>133</v>
      </c>
      <c r="AW316" s="15" t="s">
        <v>34</v>
      </c>
      <c r="AX316" s="15" t="s">
        <v>78</v>
      </c>
      <c r="AY316" s="245" t="s">
        <v>125</v>
      </c>
    </row>
    <row r="317" s="2" customFormat="1">
      <c r="A317" s="40"/>
      <c r="B317" s="41"/>
      <c r="C317" s="200" t="s">
        <v>408</v>
      </c>
      <c r="D317" s="200" t="s">
        <v>128</v>
      </c>
      <c r="E317" s="201" t="s">
        <v>409</v>
      </c>
      <c r="F317" s="202" t="s">
        <v>410</v>
      </c>
      <c r="G317" s="203" t="s">
        <v>266</v>
      </c>
      <c r="H317" s="204">
        <v>72</v>
      </c>
      <c r="I317" s="205"/>
      <c r="J317" s="206">
        <f>ROUND(I317*H317,2)</f>
        <v>0</v>
      </c>
      <c r="K317" s="202" t="s">
        <v>132</v>
      </c>
      <c r="L317" s="46"/>
      <c r="M317" s="207" t="s">
        <v>20</v>
      </c>
      <c r="N317" s="208" t="s">
        <v>45</v>
      </c>
      <c r="O317" s="86"/>
      <c r="P317" s="209">
        <f>O317*H317</f>
        <v>0</v>
      </c>
      <c r="Q317" s="209">
        <v>0.00072000000000000005</v>
      </c>
      <c r="R317" s="209">
        <f>Q317*H317</f>
        <v>0.051840000000000004</v>
      </c>
      <c r="S317" s="209">
        <v>0</v>
      </c>
      <c r="T317" s="210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1" t="s">
        <v>177</v>
      </c>
      <c r="AT317" s="211" t="s">
        <v>128</v>
      </c>
      <c r="AU317" s="211" t="s">
        <v>83</v>
      </c>
      <c r="AY317" s="19" t="s">
        <v>125</v>
      </c>
      <c r="BE317" s="212">
        <f>IF(N317="základní",J317,0)</f>
        <v>0</v>
      </c>
      <c r="BF317" s="212">
        <f>IF(N317="snížená",J317,0)</f>
        <v>0</v>
      </c>
      <c r="BG317" s="212">
        <f>IF(N317="zákl. přenesená",J317,0)</f>
        <v>0</v>
      </c>
      <c r="BH317" s="212">
        <f>IF(N317="sníž. přenesená",J317,0)</f>
        <v>0</v>
      </c>
      <c r="BI317" s="212">
        <f>IF(N317="nulová",J317,0)</f>
        <v>0</v>
      </c>
      <c r="BJ317" s="19" t="s">
        <v>83</v>
      </c>
      <c r="BK317" s="212">
        <f>ROUND(I317*H317,2)</f>
        <v>0</v>
      </c>
      <c r="BL317" s="19" t="s">
        <v>177</v>
      </c>
      <c r="BM317" s="211" t="s">
        <v>411</v>
      </c>
    </row>
    <row r="318" s="14" customFormat="1">
      <c r="A318" s="14"/>
      <c r="B318" s="224"/>
      <c r="C318" s="225"/>
      <c r="D318" s="215" t="s">
        <v>135</v>
      </c>
      <c r="E318" s="226" t="s">
        <v>20</v>
      </c>
      <c r="F318" s="227" t="s">
        <v>401</v>
      </c>
      <c r="G318" s="225"/>
      <c r="H318" s="228">
        <v>72</v>
      </c>
      <c r="I318" s="229"/>
      <c r="J318" s="225"/>
      <c r="K318" s="225"/>
      <c r="L318" s="230"/>
      <c r="M318" s="231"/>
      <c r="N318" s="232"/>
      <c r="O318" s="232"/>
      <c r="P318" s="232"/>
      <c r="Q318" s="232"/>
      <c r="R318" s="232"/>
      <c r="S318" s="232"/>
      <c r="T318" s="23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34" t="s">
        <v>135</v>
      </c>
      <c r="AU318" s="234" t="s">
        <v>83</v>
      </c>
      <c r="AV318" s="14" t="s">
        <v>83</v>
      </c>
      <c r="AW318" s="14" t="s">
        <v>34</v>
      </c>
      <c r="AX318" s="14" t="s">
        <v>73</v>
      </c>
      <c r="AY318" s="234" t="s">
        <v>125</v>
      </c>
    </row>
    <row r="319" s="16" customFormat="1">
      <c r="A319" s="16"/>
      <c r="B319" s="246"/>
      <c r="C319" s="247"/>
      <c r="D319" s="215" t="s">
        <v>135</v>
      </c>
      <c r="E319" s="248" t="s">
        <v>20</v>
      </c>
      <c r="F319" s="249" t="s">
        <v>407</v>
      </c>
      <c r="G319" s="247"/>
      <c r="H319" s="250">
        <v>72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T319" s="256" t="s">
        <v>135</v>
      </c>
      <c r="AU319" s="256" t="s">
        <v>83</v>
      </c>
      <c r="AV319" s="16" t="s">
        <v>146</v>
      </c>
      <c r="AW319" s="16" t="s">
        <v>34</v>
      </c>
      <c r="AX319" s="16" t="s">
        <v>73</v>
      </c>
      <c r="AY319" s="256" t="s">
        <v>125</v>
      </c>
    </row>
    <row r="320" s="15" customFormat="1">
      <c r="A320" s="15"/>
      <c r="B320" s="235"/>
      <c r="C320" s="236"/>
      <c r="D320" s="215" t="s">
        <v>135</v>
      </c>
      <c r="E320" s="237" t="s">
        <v>20</v>
      </c>
      <c r="F320" s="238" t="s">
        <v>140</v>
      </c>
      <c r="G320" s="236"/>
      <c r="H320" s="239">
        <v>72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45" t="s">
        <v>135</v>
      </c>
      <c r="AU320" s="245" t="s">
        <v>83</v>
      </c>
      <c r="AV320" s="15" t="s">
        <v>133</v>
      </c>
      <c r="AW320" s="15" t="s">
        <v>34</v>
      </c>
      <c r="AX320" s="15" t="s">
        <v>78</v>
      </c>
      <c r="AY320" s="245" t="s">
        <v>125</v>
      </c>
    </row>
    <row r="321" s="2" customFormat="1">
      <c r="A321" s="40"/>
      <c r="B321" s="41"/>
      <c r="C321" s="200" t="s">
        <v>412</v>
      </c>
      <c r="D321" s="200" t="s">
        <v>128</v>
      </c>
      <c r="E321" s="201" t="s">
        <v>413</v>
      </c>
      <c r="F321" s="202" t="s">
        <v>414</v>
      </c>
      <c r="G321" s="203" t="s">
        <v>145</v>
      </c>
      <c r="H321" s="204">
        <v>2.4620000000000002</v>
      </c>
      <c r="I321" s="205"/>
      <c r="J321" s="206">
        <f>ROUND(I321*H321,2)</f>
        <v>0</v>
      </c>
      <c r="K321" s="202" t="s">
        <v>132</v>
      </c>
      <c r="L321" s="46"/>
      <c r="M321" s="207" t="s">
        <v>20</v>
      </c>
      <c r="N321" s="208" t="s">
        <v>45</v>
      </c>
      <c r="O321" s="86"/>
      <c r="P321" s="209">
        <f>O321*H321</f>
        <v>0</v>
      </c>
      <c r="Q321" s="209">
        <v>0</v>
      </c>
      <c r="R321" s="209">
        <f>Q321*H321</f>
        <v>0</v>
      </c>
      <c r="S321" s="209">
        <v>0</v>
      </c>
      <c r="T321" s="210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1" t="s">
        <v>177</v>
      </c>
      <c r="AT321" s="211" t="s">
        <v>128</v>
      </c>
      <c r="AU321" s="211" t="s">
        <v>83</v>
      </c>
      <c r="AY321" s="19" t="s">
        <v>125</v>
      </c>
      <c r="BE321" s="212">
        <f>IF(N321="základní",J321,0)</f>
        <v>0</v>
      </c>
      <c r="BF321" s="212">
        <f>IF(N321="snížená",J321,0)</f>
        <v>0</v>
      </c>
      <c r="BG321" s="212">
        <f>IF(N321="zákl. přenesená",J321,0)</f>
        <v>0</v>
      </c>
      <c r="BH321" s="212">
        <f>IF(N321="sníž. přenesená",J321,0)</f>
        <v>0</v>
      </c>
      <c r="BI321" s="212">
        <f>IF(N321="nulová",J321,0)</f>
        <v>0</v>
      </c>
      <c r="BJ321" s="19" t="s">
        <v>83</v>
      </c>
      <c r="BK321" s="212">
        <f>ROUND(I321*H321,2)</f>
        <v>0</v>
      </c>
      <c r="BL321" s="19" t="s">
        <v>177</v>
      </c>
      <c r="BM321" s="211" t="s">
        <v>415</v>
      </c>
    </row>
    <row r="322" s="2" customFormat="1">
      <c r="A322" s="40"/>
      <c r="B322" s="41"/>
      <c r="C322" s="200" t="s">
        <v>416</v>
      </c>
      <c r="D322" s="200" t="s">
        <v>128</v>
      </c>
      <c r="E322" s="201" t="s">
        <v>417</v>
      </c>
      <c r="F322" s="202" t="s">
        <v>418</v>
      </c>
      <c r="G322" s="203" t="s">
        <v>145</v>
      </c>
      <c r="H322" s="204">
        <v>0.051999999999999998</v>
      </c>
      <c r="I322" s="205"/>
      <c r="J322" s="206">
        <f>ROUND(I322*H322,2)</f>
        <v>0</v>
      </c>
      <c r="K322" s="202" t="s">
        <v>132</v>
      </c>
      <c r="L322" s="46"/>
      <c r="M322" s="207" t="s">
        <v>20</v>
      </c>
      <c r="N322" s="208" t="s">
        <v>45</v>
      </c>
      <c r="O322" s="86"/>
      <c r="P322" s="209">
        <f>O322*H322</f>
        <v>0</v>
      </c>
      <c r="Q322" s="209">
        <v>0</v>
      </c>
      <c r="R322" s="209">
        <f>Q322*H322</f>
        <v>0</v>
      </c>
      <c r="S322" s="209">
        <v>0</v>
      </c>
      <c r="T322" s="210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1" t="s">
        <v>177</v>
      </c>
      <c r="AT322" s="211" t="s">
        <v>128</v>
      </c>
      <c r="AU322" s="211" t="s">
        <v>83</v>
      </c>
      <c r="AY322" s="19" t="s">
        <v>125</v>
      </c>
      <c r="BE322" s="212">
        <f>IF(N322="základní",J322,0)</f>
        <v>0</v>
      </c>
      <c r="BF322" s="212">
        <f>IF(N322="snížená",J322,0)</f>
        <v>0</v>
      </c>
      <c r="BG322" s="212">
        <f>IF(N322="zákl. přenesená",J322,0)</f>
        <v>0</v>
      </c>
      <c r="BH322" s="212">
        <f>IF(N322="sníž. přenesená",J322,0)</f>
        <v>0</v>
      </c>
      <c r="BI322" s="212">
        <f>IF(N322="nulová",J322,0)</f>
        <v>0</v>
      </c>
      <c r="BJ322" s="19" t="s">
        <v>83</v>
      </c>
      <c r="BK322" s="212">
        <f>ROUND(I322*H322,2)</f>
        <v>0</v>
      </c>
      <c r="BL322" s="19" t="s">
        <v>177</v>
      </c>
      <c r="BM322" s="211" t="s">
        <v>419</v>
      </c>
    </row>
    <row r="323" s="12" customFormat="1" ht="22.8" customHeight="1">
      <c r="A323" s="12"/>
      <c r="B323" s="184"/>
      <c r="C323" s="185"/>
      <c r="D323" s="186" t="s">
        <v>72</v>
      </c>
      <c r="E323" s="198" t="s">
        <v>420</v>
      </c>
      <c r="F323" s="198" t="s">
        <v>421</v>
      </c>
      <c r="G323" s="185"/>
      <c r="H323" s="185"/>
      <c r="I323" s="188"/>
      <c r="J323" s="199">
        <f>BK323</f>
        <v>0</v>
      </c>
      <c r="K323" s="185"/>
      <c r="L323" s="190"/>
      <c r="M323" s="191"/>
      <c r="N323" s="192"/>
      <c r="O323" s="192"/>
      <c r="P323" s="193">
        <f>SUM(P324:P331)</f>
        <v>0</v>
      </c>
      <c r="Q323" s="192"/>
      <c r="R323" s="193">
        <f>SUM(R324:R331)</f>
        <v>0.01482</v>
      </c>
      <c r="S323" s="192"/>
      <c r="T323" s="194">
        <f>SUM(T324:T331)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195" t="s">
        <v>83</v>
      </c>
      <c r="AT323" s="196" t="s">
        <v>72</v>
      </c>
      <c r="AU323" s="196" t="s">
        <v>78</v>
      </c>
      <c r="AY323" s="195" t="s">
        <v>125</v>
      </c>
      <c r="BK323" s="197">
        <f>SUM(BK324:BK331)</f>
        <v>0</v>
      </c>
    </row>
    <row r="324" s="2" customFormat="1" ht="16.5" customHeight="1">
      <c r="A324" s="40"/>
      <c r="B324" s="41"/>
      <c r="C324" s="200" t="s">
        <v>422</v>
      </c>
      <c r="D324" s="200" t="s">
        <v>128</v>
      </c>
      <c r="E324" s="201" t="s">
        <v>423</v>
      </c>
      <c r="F324" s="202" t="s">
        <v>424</v>
      </c>
      <c r="G324" s="203" t="s">
        <v>176</v>
      </c>
      <c r="H324" s="204">
        <v>30</v>
      </c>
      <c r="I324" s="205"/>
      <c r="J324" s="206">
        <f>ROUND(I324*H324,2)</f>
        <v>0</v>
      </c>
      <c r="K324" s="202" t="s">
        <v>20</v>
      </c>
      <c r="L324" s="46"/>
      <c r="M324" s="207" t="s">
        <v>20</v>
      </c>
      <c r="N324" s="208" t="s">
        <v>45</v>
      </c>
      <c r="O324" s="86"/>
      <c r="P324" s="209">
        <f>O324*H324</f>
        <v>0</v>
      </c>
      <c r="Q324" s="209">
        <v>0</v>
      </c>
      <c r="R324" s="209">
        <f>Q324*H324</f>
        <v>0</v>
      </c>
      <c r="S324" s="209">
        <v>0</v>
      </c>
      <c r="T324" s="210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1" t="s">
        <v>177</v>
      </c>
      <c r="AT324" s="211" t="s">
        <v>128</v>
      </c>
      <c r="AU324" s="211" t="s">
        <v>83</v>
      </c>
      <c r="AY324" s="19" t="s">
        <v>125</v>
      </c>
      <c r="BE324" s="212">
        <f>IF(N324="základní",J324,0)</f>
        <v>0</v>
      </c>
      <c r="BF324" s="212">
        <f>IF(N324="snížená",J324,0)</f>
        <v>0</v>
      </c>
      <c r="BG324" s="212">
        <f>IF(N324="zákl. přenesená",J324,0)</f>
        <v>0</v>
      </c>
      <c r="BH324" s="212">
        <f>IF(N324="sníž. přenesená",J324,0)</f>
        <v>0</v>
      </c>
      <c r="BI324" s="212">
        <f>IF(N324="nulová",J324,0)</f>
        <v>0</v>
      </c>
      <c r="BJ324" s="19" t="s">
        <v>83</v>
      </c>
      <c r="BK324" s="212">
        <f>ROUND(I324*H324,2)</f>
        <v>0</v>
      </c>
      <c r="BL324" s="19" t="s">
        <v>177</v>
      </c>
      <c r="BM324" s="211" t="s">
        <v>425</v>
      </c>
    </row>
    <row r="325" s="13" customFormat="1">
      <c r="A325" s="13"/>
      <c r="B325" s="213"/>
      <c r="C325" s="214"/>
      <c r="D325" s="215" t="s">
        <v>135</v>
      </c>
      <c r="E325" s="216" t="s">
        <v>20</v>
      </c>
      <c r="F325" s="217" t="s">
        <v>220</v>
      </c>
      <c r="G325" s="214"/>
      <c r="H325" s="216" t="s">
        <v>20</v>
      </c>
      <c r="I325" s="218"/>
      <c r="J325" s="214"/>
      <c r="K325" s="214"/>
      <c r="L325" s="219"/>
      <c r="M325" s="220"/>
      <c r="N325" s="221"/>
      <c r="O325" s="221"/>
      <c r="P325" s="221"/>
      <c r="Q325" s="221"/>
      <c r="R325" s="221"/>
      <c r="S325" s="221"/>
      <c r="T325" s="22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23" t="s">
        <v>135</v>
      </c>
      <c r="AU325" s="223" t="s">
        <v>83</v>
      </c>
      <c r="AV325" s="13" t="s">
        <v>78</v>
      </c>
      <c r="AW325" s="13" t="s">
        <v>34</v>
      </c>
      <c r="AX325" s="13" t="s">
        <v>73</v>
      </c>
      <c r="AY325" s="223" t="s">
        <v>125</v>
      </c>
    </row>
    <row r="326" s="14" customFormat="1">
      <c r="A326" s="14"/>
      <c r="B326" s="224"/>
      <c r="C326" s="225"/>
      <c r="D326" s="215" t="s">
        <v>135</v>
      </c>
      <c r="E326" s="226" t="s">
        <v>20</v>
      </c>
      <c r="F326" s="227" t="s">
        <v>426</v>
      </c>
      <c r="G326" s="225"/>
      <c r="H326" s="228">
        <v>30</v>
      </c>
      <c r="I326" s="229"/>
      <c r="J326" s="225"/>
      <c r="K326" s="225"/>
      <c r="L326" s="230"/>
      <c r="M326" s="231"/>
      <c r="N326" s="232"/>
      <c r="O326" s="232"/>
      <c r="P326" s="232"/>
      <c r="Q326" s="232"/>
      <c r="R326" s="232"/>
      <c r="S326" s="232"/>
      <c r="T326" s="23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34" t="s">
        <v>135</v>
      </c>
      <c r="AU326" s="234" t="s">
        <v>83</v>
      </c>
      <c r="AV326" s="14" t="s">
        <v>83</v>
      </c>
      <c r="AW326" s="14" t="s">
        <v>34</v>
      </c>
      <c r="AX326" s="14" t="s">
        <v>73</v>
      </c>
      <c r="AY326" s="234" t="s">
        <v>125</v>
      </c>
    </row>
    <row r="327" s="15" customFormat="1">
      <c r="A327" s="15"/>
      <c r="B327" s="235"/>
      <c r="C327" s="236"/>
      <c r="D327" s="215" t="s">
        <v>135</v>
      </c>
      <c r="E327" s="237" t="s">
        <v>20</v>
      </c>
      <c r="F327" s="238" t="s">
        <v>140</v>
      </c>
      <c r="G327" s="236"/>
      <c r="H327" s="239">
        <v>30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45" t="s">
        <v>135</v>
      </c>
      <c r="AU327" s="245" t="s">
        <v>83</v>
      </c>
      <c r="AV327" s="15" t="s">
        <v>133</v>
      </c>
      <c r="AW327" s="15" t="s">
        <v>34</v>
      </c>
      <c r="AX327" s="15" t="s">
        <v>78</v>
      </c>
      <c r="AY327" s="245" t="s">
        <v>125</v>
      </c>
    </row>
    <row r="328" s="2" customFormat="1" ht="16.5" customHeight="1">
      <c r="A328" s="40"/>
      <c r="B328" s="41"/>
      <c r="C328" s="200" t="s">
        <v>427</v>
      </c>
      <c r="D328" s="200" t="s">
        <v>128</v>
      </c>
      <c r="E328" s="201" t="s">
        <v>428</v>
      </c>
      <c r="F328" s="202" t="s">
        <v>429</v>
      </c>
      <c r="G328" s="203" t="s">
        <v>266</v>
      </c>
      <c r="H328" s="204">
        <v>26</v>
      </c>
      <c r="I328" s="205"/>
      <c r="J328" s="206">
        <f>ROUND(I328*H328,2)</f>
        <v>0</v>
      </c>
      <c r="K328" s="202" t="s">
        <v>132</v>
      </c>
      <c r="L328" s="46"/>
      <c r="M328" s="207" t="s">
        <v>20</v>
      </c>
      <c r="N328" s="208" t="s">
        <v>45</v>
      </c>
      <c r="O328" s="86"/>
      <c r="P328" s="209">
        <f>O328*H328</f>
        <v>0</v>
      </c>
      <c r="Q328" s="209">
        <v>0.00056999999999999998</v>
      </c>
      <c r="R328" s="209">
        <f>Q328*H328</f>
        <v>0.01482</v>
      </c>
      <c r="S328" s="209">
        <v>0</v>
      </c>
      <c r="T328" s="210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1" t="s">
        <v>177</v>
      </c>
      <c r="AT328" s="211" t="s">
        <v>128</v>
      </c>
      <c r="AU328" s="211" t="s">
        <v>83</v>
      </c>
      <c r="AY328" s="19" t="s">
        <v>125</v>
      </c>
      <c r="BE328" s="212">
        <f>IF(N328="základní",J328,0)</f>
        <v>0</v>
      </c>
      <c r="BF328" s="212">
        <f>IF(N328="snížená",J328,0)</f>
        <v>0</v>
      </c>
      <c r="BG328" s="212">
        <f>IF(N328="zákl. přenesená",J328,0)</f>
        <v>0</v>
      </c>
      <c r="BH328" s="212">
        <f>IF(N328="sníž. přenesená",J328,0)</f>
        <v>0</v>
      </c>
      <c r="BI328" s="212">
        <f>IF(N328="nulová",J328,0)</f>
        <v>0</v>
      </c>
      <c r="BJ328" s="19" t="s">
        <v>83</v>
      </c>
      <c r="BK328" s="212">
        <f>ROUND(I328*H328,2)</f>
        <v>0</v>
      </c>
      <c r="BL328" s="19" t="s">
        <v>177</v>
      </c>
      <c r="BM328" s="211" t="s">
        <v>430</v>
      </c>
    </row>
    <row r="329" s="13" customFormat="1">
      <c r="A329" s="13"/>
      <c r="B329" s="213"/>
      <c r="C329" s="214"/>
      <c r="D329" s="215" t="s">
        <v>135</v>
      </c>
      <c r="E329" s="216" t="s">
        <v>20</v>
      </c>
      <c r="F329" s="217" t="s">
        <v>179</v>
      </c>
      <c r="G329" s="214"/>
      <c r="H329" s="216" t="s">
        <v>20</v>
      </c>
      <c r="I329" s="218"/>
      <c r="J329" s="214"/>
      <c r="K329" s="214"/>
      <c r="L329" s="219"/>
      <c r="M329" s="220"/>
      <c r="N329" s="221"/>
      <c r="O329" s="221"/>
      <c r="P329" s="221"/>
      <c r="Q329" s="221"/>
      <c r="R329" s="221"/>
      <c r="S329" s="221"/>
      <c r="T329" s="22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23" t="s">
        <v>135</v>
      </c>
      <c r="AU329" s="223" t="s">
        <v>83</v>
      </c>
      <c r="AV329" s="13" t="s">
        <v>78</v>
      </c>
      <c r="AW329" s="13" t="s">
        <v>34</v>
      </c>
      <c r="AX329" s="13" t="s">
        <v>73</v>
      </c>
      <c r="AY329" s="223" t="s">
        <v>125</v>
      </c>
    </row>
    <row r="330" s="14" customFormat="1">
      <c r="A330" s="14"/>
      <c r="B330" s="224"/>
      <c r="C330" s="225"/>
      <c r="D330" s="215" t="s">
        <v>135</v>
      </c>
      <c r="E330" s="226" t="s">
        <v>20</v>
      </c>
      <c r="F330" s="227" t="s">
        <v>263</v>
      </c>
      <c r="G330" s="225"/>
      <c r="H330" s="228">
        <v>26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34" t="s">
        <v>135</v>
      </c>
      <c r="AU330" s="234" t="s">
        <v>83</v>
      </c>
      <c r="AV330" s="14" t="s">
        <v>83</v>
      </c>
      <c r="AW330" s="14" t="s">
        <v>34</v>
      </c>
      <c r="AX330" s="14" t="s">
        <v>73</v>
      </c>
      <c r="AY330" s="234" t="s">
        <v>125</v>
      </c>
    </row>
    <row r="331" s="15" customFormat="1">
      <c r="A331" s="15"/>
      <c r="B331" s="235"/>
      <c r="C331" s="236"/>
      <c r="D331" s="215" t="s">
        <v>135</v>
      </c>
      <c r="E331" s="237" t="s">
        <v>20</v>
      </c>
      <c r="F331" s="238" t="s">
        <v>140</v>
      </c>
      <c r="G331" s="236"/>
      <c r="H331" s="239">
        <v>26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45" t="s">
        <v>135</v>
      </c>
      <c r="AU331" s="245" t="s">
        <v>83</v>
      </c>
      <c r="AV331" s="15" t="s">
        <v>133</v>
      </c>
      <c r="AW331" s="15" t="s">
        <v>34</v>
      </c>
      <c r="AX331" s="15" t="s">
        <v>78</v>
      </c>
      <c r="AY331" s="245" t="s">
        <v>125</v>
      </c>
    </row>
    <row r="332" s="12" customFormat="1" ht="22.8" customHeight="1">
      <c r="A332" s="12"/>
      <c r="B332" s="184"/>
      <c r="C332" s="185"/>
      <c r="D332" s="186" t="s">
        <v>72</v>
      </c>
      <c r="E332" s="198" t="s">
        <v>431</v>
      </c>
      <c r="F332" s="198" t="s">
        <v>432</v>
      </c>
      <c r="G332" s="185"/>
      <c r="H332" s="185"/>
      <c r="I332" s="188"/>
      <c r="J332" s="199">
        <f>BK332</f>
        <v>0</v>
      </c>
      <c r="K332" s="185"/>
      <c r="L332" s="190"/>
      <c r="M332" s="191"/>
      <c r="N332" s="192"/>
      <c r="O332" s="192"/>
      <c r="P332" s="193">
        <f>SUM(P333:P337)</f>
        <v>0</v>
      </c>
      <c r="Q332" s="192"/>
      <c r="R332" s="193">
        <f>SUM(R333:R337)</f>
        <v>0.0028717584</v>
      </c>
      <c r="S332" s="192"/>
      <c r="T332" s="194">
        <f>SUM(T333:T337)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195" t="s">
        <v>83</v>
      </c>
      <c r="AT332" s="196" t="s">
        <v>72</v>
      </c>
      <c r="AU332" s="196" t="s">
        <v>78</v>
      </c>
      <c r="AY332" s="195" t="s">
        <v>125</v>
      </c>
      <c r="BK332" s="197">
        <f>SUM(BK333:BK337)</f>
        <v>0</v>
      </c>
    </row>
    <row r="333" s="2" customFormat="1" ht="16.5" customHeight="1">
      <c r="A333" s="40"/>
      <c r="B333" s="41"/>
      <c r="C333" s="200" t="s">
        <v>433</v>
      </c>
      <c r="D333" s="200" t="s">
        <v>128</v>
      </c>
      <c r="E333" s="201" t="s">
        <v>434</v>
      </c>
      <c r="F333" s="202" t="s">
        <v>435</v>
      </c>
      <c r="G333" s="203" t="s">
        <v>266</v>
      </c>
      <c r="H333" s="204">
        <v>12</v>
      </c>
      <c r="I333" s="205"/>
      <c r="J333" s="206">
        <f>ROUND(I333*H333,2)</f>
        <v>0</v>
      </c>
      <c r="K333" s="202" t="s">
        <v>132</v>
      </c>
      <c r="L333" s="46"/>
      <c r="M333" s="207" t="s">
        <v>20</v>
      </c>
      <c r="N333" s="208" t="s">
        <v>45</v>
      </c>
      <c r="O333" s="86"/>
      <c r="P333" s="209">
        <f>O333*H333</f>
        <v>0</v>
      </c>
      <c r="Q333" s="209">
        <v>0.00023931319999999999</v>
      </c>
      <c r="R333" s="209">
        <f>Q333*H333</f>
        <v>0.0028717584</v>
      </c>
      <c r="S333" s="209">
        <v>0</v>
      </c>
      <c r="T333" s="210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1" t="s">
        <v>177</v>
      </c>
      <c r="AT333" s="211" t="s">
        <v>128</v>
      </c>
      <c r="AU333" s="211" t="s">
        <v>83</v>
      </c>
      <c r="AY333" s="19" t="s">
        <v>125</v>
      </c>
      <c r="BE333" s="212">
        <f>IF(N333="základní",J333,0)</f>
        <v>0</v>
      </c>
      <c r="BF333" s="212">
        <f>IF(N333="snížená",J333,0)</f>
        <v>0</v>
      </c>
      <c r="BG333" s="212">
        <f>IF(N333="zákl. přenesená",J333,0)</f>
        <v>0</v>
      </c>
      <c r="BH333" s="212">
        <f>IF(N333="sníž. přenesená",J333,0)</f>
        <v>0</v>
      </c>
      <c r="BI333" s="212">
        <f>IF(N333="nulová",J333,0)</f>
        <v>0</v>
      </c>
      <c r="BJ333" s="19" t="s">
        <v>83</v>
      </c>
      <c r="BK333" s="212">
        <f>ROUND(I333*H333,2)</f>
        <v>0</v>
      </c>
      <c r="BL333" s="19" t="s">
        <v>177</v>
      </c>
      <c r="BM333" s="211" t="s">
        <v>436</v>
      </c>
    </row>
    <row r="334" s="13" customFormat="1">
      <c r="A334" s="13"/>
      <c r="B334" s="213"/>
      <c r="C334" s="214"/>
      <c r="D334" s="215" t="s">
        <v>135</v>
      </c>
      <c r="E334" s="216" t="s">
        <v>20</v>
      </c>
      <c r="F334" s="217" t="s">
        <v>220</v>
      </c>
      <c r="G334" s="214"/>
      <c r="H334" s="216" t="s">
        <v>20</v>
      </c>
      <c r="I334" s="218"/>
      <c r="J334" s="214"/>
      <c r="K334" s="214"/>
      <c r="L334" s="219"/>
      <c r="M334" s="220"/>
      <c r="N334" s="221"/>
      <c r="O334" s="221"/>
      <c r="P334" s="221"/>
      <c r="Q334" s="221"/>
      <c r="R334" s="221"/>
      <c r="S334" s="221"/>
      <c r="T334" s="22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23" t="s">
        <v>135</v>
      </c>
      <c r="AU334" s="223" t="s">
        <v>83</v>
      </c>
      <c r="AV334" s="13" t="s">
        <v>78</v>
      </c>
      <c r="AW334" s="13" t="s">
        <v>34</v>
      </c>
      <c r="AX334" s="13" t="s">
        <v>73</v>
      </c>
      <c r="AY334" s="223" t="s">
        <v>125</v>
      </c>
    </row>
    <row r="335" s="14" customFormat="1">
      <c r="A335" s="14"/>
      <c r="B335" s="224"/>
      <c r="C335" s="225"/>
      <c r="D335" s="215" t="s">
        <v>135</v>
      </c>
      <c r="E335" s="226" t="s">
        <v>20</v>
      </c>
      <c r="F335" s="227" t="s">
        <v>195</v>
      </c>
      <c r="G335" s="225"/>
      <c r="H335" s="228">
        <v>12</v>
      </c>
      <c r="I335" s="229"/>
      <c r="J335" s="225"/>
      <c r="K335" s="225"/>
      <c r="L335" s="230"/>
      <c r="M335" s="231"/>
      <c r="N335" s="232"/>
      <c r="O335" s="232"/>
      <c r="P335" s="232"/>
      <c r="Q335" s="232"/>
      <c r="R335" s="232"/>
      <c r="S335" s="232"/>
      <c r="T335" s="23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34" t="s">
        <v>135</v>
      </c>
      <c r="AU335" s="234" t="s">
        <v>83</v>
      </c>
      <c r="AV335" s="14" t="s">
        <v>83</v>
      </c>
      <c r="AW335" s="14" t="s">
        <v>34</v>
      </c>
      <c r="AX335" s="14" t="s">
        <v>73</v>
      </c>
      <c r="AY335" s="234" t="s">
        <v>125</v>
      </c>
    </row>
    <row r="336" s="15" customFormat="1">
      <c r="A336" s="15"/>
      <c r="B336" s="235"/>
      <c r="C336" s="236"/>
      <c r="D336" s="215" t="s">
        <v>135</v>
      </c>
      <c r="E336" s="237" t="s">
        <v>20</v>
      </c>
      <c r="F336" s="238" t="s">
        <v>140</v>
      </c>
      <c r="G336" s="236"/>
      <c r="H336" s="239">
        <v>12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45" t="s">
        <v>135</v>
      </c>
      <c r="AU336" s="245" t="s">
        <v>83</v>
      </c>
      <c r="AV336" s="15" t="s">
        <v>133</v>
      </c>
      <c r="AW336" s="15" t="s">
        <v>34</v>
      </c>
      <c r="AX336" s="15" t="s">
        <v>78</v>
      </c>
      <c r="AY336" s="245" t="s">
        <v>125</v>
      </c>
    </row>
    <row r="337" s="2" customFormat="1">
      <c r="A337" s="40"/>
      <c r="B337" s="41"/>
      <c r="C337" s="200" t="s">
        <v>437</v>
      </c>
      <c r="D337" s="200" t="s">
        <v>128</v>
      </c>
      <c r="E337" s="201" t="s">
        <v>438</v>
      </c>
      <c r="F337" s="202" t="s">
        <v>439</v>
      </c>
      <c r="G337" s="203" t="s">
        <v>145</v>
      </c>
      <c r="H337" s="204">
        <v>0.0030000000000000001</v>
      </c>
      <c r="I337" s="205"/>
      <c r="J337" s="206">
        <f>ROUND(I337*H337,2)</f>
        <v>0</v>
      </c>
      <c r="K337" s="202" t="s">
        <v>132</v>
      </c>
      <c r="L337" s="46"/>
      <c r="M337" s="207" t="s">
        <v>20</v>
      </c>
      <c r="N337" s="208" t="s">
        <v>45</v>
      </c>
      <c r="O337" s="86"/>
      <c r="P337" s="209">
        <f>O337*H337</f>
        <v>0</v>
      </c>
      <c r="Q337" s="209">
        <v>0</v>
      </c>
      <c r="R337" s="209">
        <f>Q337*H337</f>
        <v>0</v>
      </c>
      <c r="S337" s="209">
        <v>0</v>
      </c>
      <c r="T337" s="210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1" t="s">
        <v>177</v>
      </c>
      <c r="AT337" s="211" t="s">
        <v>128</v>
      </c>
      <c r="AU337" s="211" t="s">
        <v>83</v>
      </c>
      <c r="AY337" s="19" t="s">
        <v>125</v>
      </c>
      <c r="BE337" s="212">
        <f>IF(N337="základní",J337,0)</f>
        <v>0</v>
      </c>
      <c r="BF337" s="212">
        <f>IF(N337="snížená",J337,0)</f>
        <v>0</v>
      </c>
      <c r="BG337" s="212">
        <f>IF(N337="zákl. přenesená",J337,0)</f>
        <v>0</v>
      </c>
      <c r="BH337" s="212">
        <f>IF(N337="sníž. přenesená",J337,0)</f>
        <v>0</v>
      </c>
      <c r="BI337" s="212">
        <f>IF(N337="nulová",J337,0)</f>
        <v>0</v>
      </c>
      <c r="BJ337" s="19" t="s">
        <v>83</v>
      </c>
      <c r="BK337" s="212">
        <f>ROUND(I337*H337,2)</f>
        <v>0</v>
      </c>
      <c r="BL337" s="19" t="s">
        <v>177</v>
      </c>
      <c r="BM337" s="211" t="s">
        <v>440</v>
      </c>
    </row>
    <row r="338" s="12" customFormat="1" ht="22.8" customHeight="1">
      <c r="A338" s="12"/>
      <c r="B338" s="184"/>
      <c r="C338" s="185"/>
      <c r="D338" s="186" t="s">
        <v>72</v>
      </c>
      <c r="E338" s="198" t="s">
        <v>441</v>
      </c>
      <c r="F338" s="198" t="s">
        <v>442</v>
      </c>
      <c r="G338" s="185"/>
      <c r="H338" s="185"/>
      <c r="I338" s="188"/>
      <c r="J338" s="199">
        <f>BK338</f>
        <v>0</v>
      </c>
      <c r="K338" s="185"/>
      <c r="L338" s="190"/>
      <c r="M338" s="191"/>
      <c r="N338" s="192"/>
      <c r="O338" s="192"/>
      <c r="P338" s="193">
        <f>SUM(P339:P346)</f>
        <v>0</v>
      </c>
      <c r="Q338" s="192"/>
      <c r="R338" s="193">
        <f>SUM(R339:R346)</f>
        <v>0</v>
      </c>
      <c r="S338" s="192"/>
      <c r="T338" s="194">
        <f>SUM(T339:T346)</f>
        <v>0.14400000000000002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195" t="s">
        <v>83</v>
      </c>
      <c r="AT338" s="196" t="s">
        <v>72</v>
      </c>
      <c r="AU338" s="196" t="s">
        <v>78</v>
      </c>
      <c r="AY338" s="195" t="s">
        <v>125</v>
      </c>
      <c r="BK338" s="197">
        <f>SUM(BK339:BK346)</f>
        <v>0</v>
      </c>
    </row>
    <row r="339" s="2" customFormat="1" ht="16.5" customHeight="1">
      <c r="A339" s="40"/>
      <c r="B339" s="41"/>
      <c r="C339" s="200" t="s">
        <v>443</v>
      </c>
      <c r="D339" s="200" t="s">
        <v>128</v>
      </c>
      <c r="E339" s="201" t="s">
        <v>444</v>
      </c>
      <c r="F339" s="202" t="s">
        <v>445</v>
      </c>
      <c r="G339" s="203" t="s">
        <v>266</v>
      </c>
      <c r="H339" s="204">
        <v>72</v>
      </c>
      <c r="I339" s="205"/>
      <c r="J339" s="206">
        <f>ROUND(I339*H339,2)</f>
        <v>0</v>
      </c>
      <c r="K339" s="202" t="s">
        <v>132</v>
      </c>
      <c r="L339" s="46"/>
      <c r="M339" s="207" t="s">
        <v>20</v>
      </c>
      <c r="N339" s="208" t="s">
        <v>45</v>
      </c>
      <c r="O339" s="86"/>
      <c r="P339" s="209">
        <f>O339*H339</f>
        <v>0</v>
      </c>
      <c r="Q339" s="209">
        <v>0</v>
      </c>
      <c r="R339" s="209">
        <f>Q339*H339</f>
        <v>0</v>
      </c>
      <c r="S339" s="209">
        <v>0</v>
      </c>
      <c r="T339" s="210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1" t="s">
        <v>177</v>
      </c>
      <c r="AT339" s="211" t="s">
        <v>128</v>
      </c>
      <c r="AU339" s="211" t="s">
        <v>83</v>
      </c>
      <c r="AY339" s="19" t="s">
        <v>125</v>
      </c>
      <c r="BE339" s="212">
        <f>IF(N339="základní",J339,0)</f>
        <v>0</v>
      </c>
      <c r="BF339" s="212">
        <f>IF(N339="snížená",J339,0)</f>
        <v>0</v>
      </c>
      <c r="BG339" s="212">
        <f>IF(N339="zákl. přenesená",J339,0)</f>
        <v>0</v>
      </c>
      <c r="BH339" s="212">
        <f>IF(N339="sníž. přenesená",J339,0)</f>
        <v>0</v>
      </c>
      <c r="BI339" s="212">
        <f>IF(N339="nulová",J339,0)</f>
        <v>0</v>
      </c>
      <c r="BJ339" s="19" t="s">
        <v>83</v>
      </c>
      <c r="BK339" s="212">
        <f>ROUND(I339*H339,2)</f>
        <v>0</v>
      </c>
      <c r="BL339" s="19" t="s">
        <v>177</v>
      </c>
      <c r="BM339" s="211" t="s">
        <v>446</v>
      </c>
    </row>
    <row r="340" s="13" customFormat="1">
      <c r="A340" s="13"/>
      <c r="B340" s="213"/>
      <c r="C340" s="214"/>
      <c r="D340" s="215" t="s">
        <v>135</v>
      </c>
      <c r="E340" s="216" t="s">
        <v>20</v>
      </c>
      <c r="F340" s="217" t="s">
        <v>447</v>
      </c>
      <c r="G340" s="214"/>
      <c r="H340" s="216" t="s">
        <v>20</v>
      </c>
      <c r="I340" s="218"/>
      <c r="J340" s="214"/>
      <c r="K340" s="214"/>
      <c r="L340" s="219"/>
      <c r="M340" s="220"/>
      <c r="N340" s="221"/>
      <c r="O340" s="221"/>
      <c r="P340" s="221"/>
      <c r="Q340" s="221"/>
      <c r="R340" s="221"/>
      <c r="S340" s="221"/>
      <c r="T340" s="22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23" t="s">
        <v>135</v>
      </c>
      <c r="AU340" s="223" t="s">
        <v>83</v>
      </c>
      <c r="AV340" s="13" t="s">
        <v>78</v>
      </c>
      <c r="AW340" s="13" t="s">
        <v>34</v>
      </c>
      <c r="AX340" s="13" t="s">
        <v>73</v>
      </c>
      <c r="AY340" s="223" t="s">
        <v>125</v>
      </c>
    </row>
    <row r="341" s="14" customFormat="1">
      <c r="A341" s="14"/>
      <c r="B341" s="224"/>
      <c r="C341" s="225"/>
      <c r="D341" s="215" t="s">
        <v>135</v>
      </c>
      <c r="E341" s="226" t="s">
        <v>20</v>
      </c>
      <c r="F341" s="227" t="s">
        <v>401</v>
      </c>
      <c r="G341" s="225"/>
      <c r="H341" s="228">
        <v>72</v>
      </c>
      <c r="I341" s="229"/>
      <c r="J341" s="225"/>
      <c r="K341" s="225"/>
      <c r="L341" s="230"/>
      <c r="M341" s="231"/>
      <c r="N341" s="232"/>
      <c r="O341" s="232"/>
      <c r="P341" s="232"/>
      <c r="Q341" s="232"/>
      <c r="R341" s="232"/>
      <c r="S341" s="232"/>
      <c r="T341" s="23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34" t="s">
        <v>135</v>
      </c>
      <c r="AU341" s="234" t="s">
        <v>83</v>
      </c>
      <c r="AV341" s="14" t="s">
        <v>83</v>
      </c>
      <c r="AW341" s="14" t="s">
        <v>34</v>
      </c>
      <c r="AX341" s="14" t="s">
        <v>73</v>
      </c>
      <c r="AY341" s="234" t="s">
        <v>125</v>
      </c>
    </row>
    <row r="342" s="15" customFormat="1">
      <c r="A342" s="15"/>
      <c r="B342" s="235"/>
      <c r="C342" s="236"/>
      <c r="D342" s="215" t="s">
        <v>135</v>
      </c>
      <c r="E342" s="237" t="s">
        <v>20</v>
      </c>
      <c r="F342" s="238" t="s">
        <v>140</v>
      </c>
      <c r="G342" s="236"/>
      <c r="H342" s="239">
        <v>72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45" t="s">
        <v>135</v>
      </c>
      <c r="AU342" s="245" t="s">
        <v>83</v>
      </c>
      <c r="AV342" s="15" t="s">
        <v>133</v>
      </c>
      <c r="AW342" s="15" t="s">
        <v>34</v>
      </c>
      <c r="AX342" s="15" t="s">
        <v>78</v>
      </c>
      <c r="AY342" s="245" t="s">
        <v>125</v>
      </c>
    </row>
    <row r="343" s="2" customFormat="1" ht="16.5" customHeight="1">
      <c r="A343" s="40"/>
      <c r="B343" s="41"/>
      <c r="C343" s="200" t="s">
        <v>448</v>
      </c>
      <c r="D343" s="200" t="s">
        <v>128</v>
      </c>
      <c r="E343" s="201" t="s">
        <v>449</v>
      </c>
      <c r="F343" s="202" t="s">
        <v>450</v>
      </c>
      <c r="G343" s="203" t="s">
        <v>266</v>
      </c>
      <c r="H343" s="204">
        <v>72</v>
      </c>
      <c r="I343" s="205"/>
      <c r="J343" s="206">
        <f>ROUND(I343*H343,2)</f>
        <v>0</v>
      </c>
      <c r="K343" s="202" t="s">
        <v>132</v>
      </c>
      <c r="L343" s="46"/>
      <c r="M343" s="207" t="s">
        <v>20</v>
      </c>
      <c r="N343" s="208" t="s">
        <v>45</v>
      </c>
      <c r="O343" s="86"/>
      <c r="P343" s="209">
        <f>O343*H343</f>
        <v>0</v>
      </c>
      <c r="Q343" s="209">
        <v>0</v>
      </c>
      <c r="R343" s="209">
        <f>Q343*H343</f>
        <v>0</v>
      </c>
      <c r="S343" s="209">
        <v>0.002</v>
      </c>
      <c r="T343" s="210">
        <f>S343*H343</f>
        <v>0.14400000000000002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1" t="s">
        <v>177</v>
      </c>
      <c r="AT343" s="211" t="s">
        <v>128</v>
      </c>
      <c r="AU343" s="211" t="s">
        <v>83</v>
      </c>
      <c r="AY343" s="19" t="s">
        <v>125</v>
      </c>
      <c r="BE343" s="212">
        <f>IF(N343="základní",J343,0)</f>
        <v>0</v>
      </c>
      <c r="BF343" s="212">
        <f>IF(N343="snížená",J343,0)</f>
        <v>0</v>
      </c>
      <c r="BG343" s="212">
        <f>IF(N343="zákl. přenesená",J343,0)</f>
        <v>0</v>
      </c>
      <c r="BH343" s="212">
        <f>IF(N343="sníž. přenesená",J343,0)</f>
        <v>0</v>
      </c>
      <c r="BI343" s="212">
        <f>IF(N343="nulová",J343,0)</f>
        <v>0</v>
      </c>
      <c r="BJ343" s="19" t="s">
        <v>83</v>
      </c>
      <c r="BK343" s="212">
        <f>ROUND(I343*H343,2)</f>
        <v>0</v>
      </c>
      <c r="BL343" s="19" t="s">
        <v>177</v>
      </c>
      <c r="BM343" s="211" t="s">
        <v>451</v>
      </c>
    </row>
    <row r="344" s="13" customFormat="1">
      <c r="A344" s="13"/>
      <c r="B344" s="213"/>
      <c r="C344" s="214"/>
      <c r="D344" s="215" t="s">
        <v>135</v>
      </c>
      <c r="E344" s="216" t="s">
        <v>20</v>
      </c>
      <c r="F344" s="217" t="s">
        <v>447</v>
      </c>
      <c r="G344" s="214"/>
      <c r="H344" s="216" t="s">
        <v>20</v>
      </c>
      <c r="I344" s="218"/>
      <c r="J344" s="214"/>
      <c r="K344" s="214"/>
      <c r="L344" s="219"/>
      <c r="M344" s="220"/>
      <c r="N344" s="221"/>
      <c r="O344" s="221"/>
      <c r="P344" s="221"/>
      <c r="Q344" s="221"/>
      <c r="R344" s="221"/>
      <c r="S344" s="221"/>
      <c r="T344" s="22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23" t="s">
        <v>135</v>
      </c>
      <c r="AU344" s="223" t="s">
        <v>83</v>
      </c>
      <c r="AV344" s="13" t="s">
        <v>78</v>
      </c>
      <c r="AW344" s="13" t="s">
        <v>34</v>
      </c>
      <c r="AX344" s="13" t="s">
        <v>73</v>
      </c>
      <c r="AY344" s="223" t="s">
        <v>125</v>
      </c>
    </row>
    <row r="345" s="14" customFormat="1">
      <c r="A345" s="14"/>
      <c r="B345" s="224"/>
      <c r="C345" s="225"/>
      <c r="D345" s="215" t="s">
        <v>135</v>
      </c>
      <c r="E345" s="226" t="s">
        <v>20</v>
      </c>
      <c r="F345" s="227" t="s">
        <v>401</v>
      </c>
      <c r="G345" s="225"/>
      <c r="H345" s="228">
        <v>72</v>
      </c>
      <c r="I345" s="229"/>
      <c r="J345" s="225"/>
      <c r="K345" s="225"/>
      <c r="L345" s="230"/>
      <c r="M345" s="231"/>
      <c r="N345" s="232"/>
      <c r="O345" s="232"/>
      <c r="P345" s="232"/>
      <c r="Q345" s="232"/>
      <c r="R345" s="232"/>
      <c r="S345" s="232"/>
      <c r="T345" s="23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34" t="s">
        <v>135</v>
      </c>
      <c r="AU345" s="234" t="s">
        <v>83</v>
      </c>
      <c r="AV345" s="14" t="s">
        <v>83</v>
      </c>
      <c r="AW345" s="14" t="s">
        <v>34</v>
      </c>
      <c r="AX345" s="14" t="s">
        <v>73</v>
      </c>
      <c r="AY345" s="234" t="s">
        <v>125</v>
      </c>
    </row>
    <row r="346" s="15" customFormat="1">
      <c r="A346" s="15"/>
      <c r="B346" s="235"/>
      <c r="C346" s="236"/>
      <c r="D346" s="215" t="s">
        <v>135</v>
      </c>
      <c r="E346" s="237" t="s">
        <v>20</v>
      </c>
      <c r="F346" s="238" t="s">
        <v>140</v>
      </c>
      <c r="G346" s="236"/>
      <c r="H346" s="239">
        <v>72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45" t="s">
        <v>135</v>
      </c>
      <c r="AU346" s="245" t="s">
        <v>83</v>
      </c>
      <c r="AV346" s="15" t="s">
        <v>133</v>
      </c>
      <c r="AW346" s="15" t="s">
        <v>34</v>
      </c>
      <c r="AX346" s="15" t="s">
        <v>78</v>
      </c>
      <c r="AY346" s="245" t="s">
        <v>125</v>
      </c>
    </row>
    <row r="347" s="12" customFormat="1" ht="22.8" customHeight="1">
      <c r="A347" s="12"/>
      <c r="B347" s="184"/>
      <c r="C347" s="185"/>
      <c r="D347" s="186" t="s">
        <v>72</v>
      </c>
      <c r="E347" s="198" t="s">
        <v>452</v>
      </c>
      <c r="F347" s="198" t="s">
        <v>453</v>
      </c>
      <c r="G347" s="185"/>
      <c r="H347" s="185"/>
      <c r="I347" s="188"/>
      <c r="J347" s="199">
        <f>BK347</f>
        <v>0</v>
      </c>
      <c r="K347" s="185"/>
      <c r="L347" s="190"/>
      <c r="M347" s="191"/>
      <c r="N347" s="192"/>
      <c r="O347" s="192"/>
      <c r="P347" s="193">
        <f>SUM(P348:P362)</f>
        <v>0</v>
      </c>
      <c r="Q347" s="192"/>
      <c r="R347" s="193">
        <f>SUM(R348:R362)</f>
        <v>3.1259448000000001</v>
      </c>
      <c r="S347" s="192"/>
      <c r="T347" s="194">
        <f>SUM(T348:T362)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195" t="s">
        <v>83</v>
      </c>
      <c r="AT347" s="196" t="s">
        <v>72</v>
      </c>
      <c r="AU347" s="196" t="s">
        <v>78</v>
      </c>
      <c r="AY347" s="195" t="s">
        <v>125</v>
      </c>
      <c r="BK347" s="197">
        <f>SUM(BK348:BK362)</f>
        <v>0</v>
      </c>
    </row>
    <row r="348" s="2" customFormat="1" ht="33" customHeight="1">
      <c r="A348" s="40"/>
      <c r="B348" s="41"/>
      <c r="C348" s="200" t="s">
        <v>454</v>
      </c>
      <c r="D348" s="200" t="s">
        <v>128</v>
      </c>
      <c r="E348" s="201" t="s">
        <v>455</v>
      </c>
      <c r="F348" s="202" t="s">
        <v>456</v>
      </c>
      <c r="G348" s="203" t="s">
        <v>131</v>
      </c>
      <c r="H348" s="204">
        <v>181.44</v>
      </c>
      <c r="I348" s="205"/>
      <c r="J348" s="206">
        <f>ROUND(I348*H348,2)</f>
        <v>0</v>
      </c>
      <c r="K348" s="202" t="s">
        <v>132</v>
      </c>
      <c r="L348" s="46"/>
      <c r="M348" s="207" t="s">
        <v>20</v>
      </c>
      <c r="N348" s="208" t="s">
        <v>45</v>
      </c>
      <c r="O348" s="86"/>
      <c r="P348" s="209">
        <f>O348*H348</f>
        <v>0</v>
      </c>
      <c r="Q348" s="209">
        <v>0.011820000000000001</v>
      </c>
      <c r="R348" s="209">
        <f>Q348*H348</f>
        <v>2.1446208000000002</v>
      </c>
      <c r="S348" s="209">
        <v>0</v>
      </c>
      <c r="T348" s="210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1" t="s">
        <v>177</v>
      </c>
      <c r="AT348" s="211" t="s">
        <v>128</v>
      </c>
      <c r="AU348" s="211" t="s">
        <v>83</v>
      </c>
      <c r="AY348" s="19" t="s">
        <v>125</v>
      </c>
      <c r="BE348" s="212">
        <f>IF(N348="základní",J348,0)</f>
        <v>0</v>
      </c>
      <c r="BF348" s="212">
        <f>IF(N348="snížená",J348,0)</f>
        <v>0</v>
      </c>
      <c r="BG348" s="212">
        <f>IF(N348="zákl. přenesená",J348,0)</f>
        <v>0</v>
      </c>
      <c r="BH348" s="212">
        <f>IF(N348="sníž. přenesená",J348,0)</f>
        <v>0</v>
      </c>
      <c r="BI348" s="212">
        <f>IF(N348="nulová",J348,0)</f>
        <v>0</v>
      </c>
      <c r="BJ348" s="19" t="s">
        <v>83</v>
      </c>
      <c r="BK348" s="212">
        <f>ROUND(I348*H348,2)</f>
        <v>0</v>
      </c>
      <c r="BL348" s="19" t="s">
        <v>177</v>
      </c>
      <c r="BM348" s="211" t="s">
        <v>457</v>
      </c>
    </row>
    <row r="349" s="13" customFormat="1">
      <c r="A349" s="13"/>
      <c r="B349" s="213"/>
      <c r="C349" s="214"/>
      <c r="D349" s="215" t="s">
        <v>135</v>
      </c>
      <c r="E349" s="216" t="s">
        <v>20</v>
      </c>
      <c r="F349" s="217" t="s">
        <v>447</v>
      </c>
      <c r="G349" s="214"/>
      <c r="H349" s="216" t="s">
        <v>20</v>
      </c>
      <c r="I349" s="218"/>
      <c r="J349" s="214"/>
      <c r="K349" s="214"/>
      <c r="L349" s="219"/>
      <c r="M349" s="220"/>
      <c r="N349" s="221"/>
      <c r="O349" s="221"/>
      <c r="P349" s="221"/>
      <c r="Q349" s="221"/>
      <c r="R349" s="221"/>
      <c r="S349" s="221"/>
      <c r="T349" s="22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23" t="s">
        <v>135</v>
      </c>
      <c r="AU349" s="223" t="s">
        <v>83</v>
      </c>
      <c r="AV349" s="13" t="s">
        <v>78</v>
      </c>
      <c r="AW349" s="13" t="s">
        <v>34</v>
      </c>
      <c r="AX349" s="13" t="s">
        <v>73</v>
      </c>
      <c r="AY349" s="223" t="s">
        <v>125</v>
      </c>
    </row>
    <row r="350" s="14" customFormat="1">
      <c r="A350" s="14"/>
      <c r="B350" s="224"/>
      <c r="C350" s="225"/>
      <c r="D350" s="215" t="s">
        <v>135</v>
      </c>
      <c r="E350" s="226" t="s">
        <v>20</v>
      </c>
      <c r="F350" s="227" t="s">
        <v>458</v>
      </c>
      <c r="G350" s="225"/>
      <c r="H350" s="228">
        <v>181.44</v>
      </c>
      <c r="I350" s="229"/>
      <c r="J350" s="225"/>
      <c r="K350" s="225"/>
      <c r="L350" s="230"/>
      <c r="M350" s="231"/>
      <c r="N350" s="232"/>
      <c r="O350" s="232"/>
      <c r="P350" s="232"/>
      <c r="Q350" s="232"/>
      <c r="R350" s="232"/>
      <c r="S350" s="232"/>
      <c r="T350" s="23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34" t="s">
        <v>135</v>
      </c>
      <c r="AU350" s="234" t="s">
        <v>83</v>
      </c>
      <c r="AV350" s="14" t="s">
        <v>83</v>
      </c>
      <c r="AW350" s="14" t="s">
        <v>34</v>
      </c>
      <c r="AX350" s="14" t="s">
        <v>73</v>
      </c>
      <c r="AY350" s="234" t="s">
        <v>125</v>
      </c>
    </row>
    <row r="351" s="15" customFormat="1">
      <c r="A351" s="15"/>
      <c r="B351" s="235"/>
      <c r="C351" s="236"/>
      <c r="D351" s="215" t="s">
        <v>135</v>
      </c>
      <c r="E351" s="237" t="s">
        <v>20</v>
      </c>
      <c r="F351" s="238" t="s">
        <v>140</v>
      </c>
      <c r="G351" s="236"/>
      <c r="H351" s="239">
        <v>181.44</v>
      </c>
      <c r="I351" s="240"/>
      <c r="J351" s="236"/>
      <c r="K351" s="236"/>
      <c r="L351" s="241"/>
      <c r="M351" s="242"/>
      <c r="N351" s="243"/>
      <c r="O351" s="243"/>
      <c r="P351" s="243"/>
      <c r="Q351" s="243"/>
      <c r="R351" s="243"/>
      <c r="S351" s="243"/>
      <c r="T351" s="244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45" t="s">
        <v>135</v>
      </c>
      <c r="AU351" s="245" t="s">
        <v>83</v>
      </c>
      <c r="AV351" s="15" t="s">
        <v>133</v>
      </c>
      <c r="AW351" s="15" t="s">
        <v>34</v>
      </c>
      <c r="AX351" s="15" t="s">
        <v>78</v>
      </c>
      <c r="AY351" s="245" t="s">
        <v>125</v>
      </c>
    </row>
    <row r="352" s="2" customFormat="1">
      <c r="A352" s="40"/>
      <c r="B352" s="41"/>
      <c r="C352" s="200" t="s">
        <v>459</v>
      </c>
      <c r="D352" s="200" t="s">
        <v>128</v>
      </c>
      <c r="E352" s="201" t="s">
        <v>460</v>
      </c>
      <c r="F352" s="202" t="s">
        <v>461</v>
      </c>
      <c r="G352" s="203" t="s">
        <v>176</v>
      </c>
      <c r="H352" s="204">
        <v>70.200000000000003</v>
      </c>
      <c r="I352" s="205"/>
      <c r="J352" s="206">
        <f>ROUND(I352*H352,2)</f>
        <v>0</v>
      </c>
      <c r="K352" s="202" t="s">
        <v>132</v>
      </c>
      <c r="L352" s="46"/>
      <c r="M352" s="207" t="s">
        <v>20</v>
      </c>
      <c r="N352" s="208" t="s">
        <v>45</v>
      </c>
      <c r="O352" s="86"/>
      <c r="P352" s="209">
        <f>O352*H352</f>
        <v>0</v>
      </c>
      <c r="Q352" s="209">
        <v>0.0088199999999999997</v>
      </c>
      <c r="R352" s="209">
        <f>Q352*H352</f>
        <v>0.61916400000000005</v>
      </c>
      <c r="S352" s="209">
        <v>0</v>
      </c>
      <c r="T352" s="210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1" t="s">
        <v>177</v>
      </c>
      <c r="AT352" s="211" t="s">
        <v>128</v>
      </c>
      <c r="AU352" s="211" t="s">
        <v>83</v>
      </c>
      <c r="AY352" s="19" t="s">
        <v>125</v>
      </c>
      <c r="BE352" s="212">
        <f>IF(N352="základní",J352,0)</f>
        <v>0</v>
      </c>
      <c r="BF352" s="212">
        <f>IF(N352="snížená",J352,0)</f>
        <v>0</v>
      </c>
      <c r="BG352" s="212">
        <f>IF(N352="zákl. přenesená",J352,0)</f>
        <v>0</v>
      </c>
      <c r="BH352" s="212">
        <f>IF(N352="sníž. přenesená",J352,0)</f>
        <v>0</v>
      </c>
      <c r="BI352" s="212">
        <f>IF(N352="nulová",J352,0)</f>
        <v>0</v>
      </c>
      <c r="BJ352" s="19" t="s">
        <v>83</v>
      </c>
      <c r="BK352" s="212">
        <f>ROUND(I352*H352,2)</f>
        <v>0</v>
      </c>
      <c r="BL352" s="19" t="s">
        <v>177</v>
      </c>
      <c r="BM352" s="211" t="s">
        <v>462</v>
      </c>
    </row>
    <row r="353" s="13" customFormat="1">
      <c r="A353" s="13"/>
      <c r="B353" s="213"/>
      <c r="C353" s="214"/>
      <c r="D353" s="215" t="s">
        <v>135</v>
      </c>
      <c r="E353" s="216" t="s">
        <v>20</v>
      </c>
      <c r="F353" s="217" t="s">
        <v>179</v>
      </c>
      <c r="G353" s="214"/>
      <c r="H353" s="216" t="s">
        <v>20</v>
      </c>
      <c r="I353" s="218"/>
      <c r="J353" s="214"/>
      <c r="K353" s="214"/>
      <c r="L353" s="219"/>
      <c r="M353" s="220"/>
      <c r="N353" s="221"/>
      <c r="O353" s="221"/>
      <c r="P353" s="221"/>
      <c r="Q353" s="221"/>
      <c r="R353" s="221"/>
      <c r="S353" s="221"/>
      <c r="T353" s="22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23" t="s">
        <v>135</v>
      </c>
      <c r="AU353" s="223" t="s">
        <v>83</v>
      </c>
      <c r="AV353" s="13" t="s">
        <v>78</v>
      </c>
      <c r="AW353" s="13" t="s">
        <v>34</v>
      </c>
      <c r="AX353" s="13" t="s">
        <v>73</v>
      </c>
      <c r="AY353" s="223" t="s">
        <v>125</v>
      </c>
    </row>
    <row r="354" s="13" customFormat="1">
      <c r="A354" s="13"/>
      <c r="B354" s="213"/>
      <c r="C354" s="214"/>
      <c r="D354" s="215" t="s">
        <v>135</v>
      </c>
      <c r="E354" s="216" t="s">
        <v>20</v>
      </c>
      <c r="F354" s="217" t="s">
        <v>463</v>
      </c>
      <c r="G354" s="214"/>
      <c r="H354" s="216" t="s">
        <v>20</v>
      </c>
      <c r="I354" s="218"/>
      <c r="J354" s="214"/>
      <c r="K354" s="214"/>
      <c r="L354" s="219"/>
      <c r="M354" s="220"/>
      <c r="N354" s="221"/>
      <c r="O354" s="221"/>
      <c r="P354" s="221"/>
      <c r="Q354" s="221"/>
      <c r="R354" s="221"/>
      <c r="S354" s="221"/>
      <c r="T354" s="22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23" t="s">
        <v>135</v>
      </c>
      <c r="AU354" s="223" t="s">
        <v>83</v>
      </c>
      <c r="AV354" s="13" t="s">
        <v>78</v>
      </c>
      <c r="AW354" s="13" t="s">
        <v>34</v>
      </c>
      <c r="AX354" s="13" t="s">
        <v>73</v>
      </c>
      <c r="AY354" s="223" t="s">
        <v>125</v>
      </c>
    </row>
    <row r="355" s="14" customFormat="1">
      <c r="A355" s="14"/>
      <c r="B355" s="224"/>
      <c r="C355" s="225"/>
      <c r="D355" s="215" t="s">
        <v>135</v>
      </c>
      <c r="E355" s="226" t="s">
        <v>20</v>
      </c>
      <c r="F355" s="227" t="s">
        <v>464</v>
      </c>
      <c r="G355" s="225"/>
      <c r="H355" s="228">
        <v>70.200000000000003</v>
      </c>
      <c r="I355" s="229"/>
      <c r="J355" s="225"/>
      <c r="K355" s="225"/>
      <c r="L355" s="230"/>
      <c r="M355" s="231"/>
      <c r="N355" s="232"/>
      <c r="O355" s="232"/>
      <c r="P355" s="232"/>
      <c r="Q355" s="232"/>
      <c r="R355" s="232"/>
      <c r="S355" s="232"/>
      <c r="T355" s="23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34" t="s">
        <v>135</v>
      </c>
      <c r="AU355" s="234" t="s">
        <v>83</v>
      </c>
      <c r="AV355" s="14" t="s">
        <v>83</v>
      </c>
      <c r="AW355" s="14" t="s">
        <v>34</v>
      </c>
      <c r="AX355" s="14" t="s">
        <v>73</v>
      </c>
      <c r="AY355" s="234" t="s">
        <v>125</v>
      </c>
    </row>
    <row r="356" s="15" customFormat="1">
      <c r="A356" s="15"/>
      <c r="B356" s="235"/>
      <c r="C356" s="236"/>
      <c r="D356" s="215" t="s">
        <v>135</v>
      </c>
      <c r="E356" s="237" t="s">
        <v>20</v>
      </c>
      <c r="F356" s="238" t="s">
        <v>140</v>
      </c>
      <c r="G356" s="236"/>
      <c r="H356" s="239">
        <v>70.200000000000003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45" t="s">
        <v>135</v>
      </c>
      <c r="AU356" s="245" t="s">
        <v>83</v>
      </c>
      <c r="AV356" s="15" t="s">
        <v>133</v>
      </c>
      <c r="AW356" s="15" t="s">
        <v>34</v>
      </c>
      <c r="AX356" s="15" t="s">
        <v>78</v>
      </c>
      <c r="AY356" s="245" t="s">
        <v>125</v>
      </c>
    </row>
    <row r="357" s="2" customFormat="1">
      <c r="A357" s="40"/>
      <c r="B357" s="41"/>
      <c r="C357" s="200" t="s">
        <v>465</v>
      </c>
      <c r="D357" s="200" t="s">
        <v>128</v>
      </c>
      <c r="E357" s="201" t="s">
        <v>466</v>
      </c>
      <c r="F357" s="202" t="s">
        <v>467</v>
      </c>
      <c r="G357" s="203" t="s">
        <v>266</v>
      </c>
      <c r="H357" s="204">
        <v>72</v>
      </c>
      <c r="I357" s="205"/>
      <c r="J357" s="206">
        <f>ROUND(I357*H357,2)</f>
        <v>0</v>
      </c>
      <c r="K357" s="202" t="s">
        <v>132</v>
      </c>
      <c r="L357" s="46"/>
      <c r="M357" s="207" t="s">
        <v>20</v>
      </c>
      <c r="N357" s="208" t="s">
        <v>45</v>
      </c>
      <c r="O357" s="86"/>
      <c r="P357" s="209">
        <f>O357*H357</f>
        <v>0</v>
      </c>
      <c r="Q357" s="209">
        <v>3.0000000000000001E-05</v>
      </c>
      <c r="R357" s="209">
        <f>Q357*H357</f>
        <v>0.00216</v>
      </c>
      <c r="S357" s="209">
        <v>0</v>
      </c>
      <c r="T357" s="210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1" t="s">
        <v>177</v>
      </c>
      <c r="AT357" s="211" t="s">
        <v>128</v>
      </c>
      <c r="AU357" s="211" t="s">
        <v>83</v>
      </c>
      <c r="AY357" s="19" t="s">
        <v>125</v>
      </c>
      <c r="BE357" s="212">
        <f>IF(N357="základní",J357,0)</f>
        <v>0</v>
      </c>
      <c r="BF357" s="212">
        <f>IF(N357="snížená",J357,0)</f>
        <v>0</v>
      </c>
      <c r="BG357" s="212">
        <f>IF(N357="zákl. přenesená",J357,0)</f>
        <v>0</v>
      </c>
      <c r="BH357" s="212">
        <f>IF(N357="sníž. přenesená",J357,0)</f>
        <v>0</v>
      </c>
      <c r="BI357" s="212">
        <f>IF(N357="nulová",J357,0)</f>
        <v>0</v>
      </c>
      <c r="BJ357" s="19" t="s">
        <v>83</v>
      </c>
      <c r="BK357" s="212">
        <f>ROUND(I357*H357,2)</f>
        <v>0</v>
      </c>
      <c r="BL357" s="19" t="s">
        <v>177</v>
      </c>
      <c r="BM357" s="211" t="s">
        <v>468</v>
      </c>
    </row>
    <row r="358" s="13" customFormat="1">
      <c r="A358" s="13"/>
      <c r="B358" s="213"/>
      <c r="C358" s="214"/>
      <c r="D358" s="215" t="s">
        <v>135</v>
      </c>
      <c r="E358" s="216" t="s">
        <v>20</v>
      </c>
      <c r="F358" s="217" t="s">
        <v>447</v>
      </c>
      <c r="G358" s="214"/>
      <c r="H358" s="216" t="s">
        <v>20</v>
      </c>
      <c r="I358" s="218"/>
      <c r="J358" s="214"/>
      <c r="K358" s="214"/>
      <c r="L358" s="219"/>
      <c r="M358" s="220"/>
      <c r="N358" s="221"/>
      <c r="O358" s="221"/>
      <c r="P358" s="221"/>
      <c r="Q358" s="221"/>
      <c r="R358" s="221"/>
      <c r="S358" s="221"/>
      <c r="T358" s="22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23" t="s">
        <v>135</v>
      </c>
      <c r="AU358" s="223" t="s">
        <v>83</v>
      </c>
      <c r="AV358" s="13" t="s">
        <v>78</v>
      </c>
      <c r="AW358" s="13" t="s">
        <v>34</v>
      </c>
      <c r="AX358" s="13" t="s">
        <v>73</v>
      </c>
      <c r="AY358" s="223" t="s">
        <v>125</v>
      </c>
    </row>
    <row r="359" s="14" customFormat="1">
      <c r="A359" s="14"/>
      <c r="B359" s="224"/>
      <c r="C359" s="225"/>
      <c r="D359" s="215" t="s">
        <v>135</v>
      </c>
      <c r="E359" s="226" t="s">
        <v>20</v>
      </c>
      <c r="F359" s="227" t="s">
        <v>401</v>
      </c>
      <c r="G359" s="225"/>
      <c r="H359" s="228">
        <v>72</v>
      </c>
      <c r="I359" s="229"/>
      <c r="J359" s="225"/>
      <c r="K359" s="225"/>
      <c r="L359" s="230"/>
      <c r="M359" s="231"/>
      <c r="N359" s="232"/>
      <c r="O359" s="232"/>
      <c r="P359" s="232"/>
      <c r="Q359" s="232"/>
      <c r="R359" s="232"/>
      <c r="S359" s="232"/>
      <c r="T359" s="23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34" t="s">
        <v>135</v>
      </c>
      <c r="AU359" s="234" t="s">
        <v>83</v>
      </c>
      <c r="AV359" s="14" t="s">
        <v>83</v>
      </c>
      <c r="AW359" s="14" t="s">
        <v>34</v>
      </c>
      <c r="AX359" s="14" t="s">
        <v>73</v>
      </c>
      <c r="AY359" s="234" t="s">
        <v>125</v>
      </c>
    </row>
    <row r="360" s="15" customFormat="1">
      <c r="A360" s="15"/>
      <c r="B360" s="235"/>
      <c r="C360" s="236"/>
      <c r="D360" s="215" t="s">
        <v>135</v>
      </c>
      <c r="E360" s="237" t="s">
        <v>20</v>
      </c>
      <c r="F360" s="238" t="s">
        <v>140</v>
      </c>
      <c r="G360" s="236"/>
      <c r="H360" s="239">
        <v>72</v>
      </c>
      <c r="I360" s="240"/>
      <c r="J360" s="236"/>
      <c r="K360" s="236"/>
      <c r="L360" s="241"/>
      <c r="M360" s="242"/>
      <c r="N360" s="243"/>
      <c r="O360" s="243"/>
      <c r="P360" s="243"/>
      <c r="Q360" s="243"/>
      <c r="R360" s="243"/>
      <c r="S360" s="243"/>
      <c r="T360" s="244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45" t="s">
        <v>135</v>
      </c>
      <c r="AU360" s="245" t="s">
        <v>83</v>
      </c>
      <c r="AV360" s="15" t="s">
        <v>133</v>
      </c>
      <c r="AW360" s="15" t="s">
        <v>34</v>
      </c>
      <c r="AX360" s="15" t="s">
        <v>78</v>
      </c>
      <c r="AY360" s="245" t="s">
        <v>125</v>
      </c>
    </row>
    <row r="361" s="2" customFormat="1" ht="16.5" customHeight="1">
      <c r="A361" s="40"/>
      <c r="B361" s="41"/>
      <c r="C361" s="257" t="s">
        <v>469</v>
      </c>
      <c r="D361" s="257" t="s">
        <v>470</v>
      </c>
      <c r="E361" s="258" t="s">
        <v>471</v>
      </c>
      <c r="F361" s="259" t="s">
        <v>472</v>
      </c>
      <c r="G361" s="260" t="s">
        <v>266</v>
      </c>
      <c r="H361" s="261">
        <v>72</v>
      </c>
      <c r="I361" s="262"/>
      <c r="J361" s="263">
        <f>ROUND(I361*H361,2)</f>
        <v>0</v>
      </c>
      <c r="K361" s="259" t="s">
        <v>20</v>
      </c>
      <c r="L361" s="264"/>
      <c r="M361" s="265" t="s">
        <v>20</v>
      </c>
      <c r="N361" s="266" t="s">
        <v>45</v>
      </c>
      <c r="O361" s="86"/>
      <c r="P361" s="209">
        <f>O361*H361</f>
        <v>0</v>
      </c>
      <c r="Q361" s="209">
        <v>0.0050000000000000001</v>
      </c>
      <c r="R361" s="209">
        <f>Q361*H361</f>
        <v>0.35999999999999999</v>
      </c>
      <c r="S361" s="209">
        <v>0</v>
      </c>
      <c r="T361" s="210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1" t="s">
        <v>290</v>
      </c>
      <c r="AT361" s="211" t="s">
        <v>470</v>
      </c>
      <c r="AU361" s="211" t="s">
        <v>83</v>
      </c>
      <c r="AY361" s="19" t="s">
        <v>125</v>
      </c>
      <c r="BE361" s="212">
        <f>IF(N361="základní",J361,0)</f>
        <v>0</v>
      </c>
      <c r="BF361" s="212">
        <f>IF(N361="snížená",J361,0)</f>
        <v>0</v>
      </c>
      <c r="BG361" s="212">
        <f>IF(N361="zákl. přenesená",J361,0)</f>
        <v>0</v>
      </c>
      <c r="BH361" s="212">
        <f>IF(N361="sníž. přenesená",J361,0)</f>
        <v>0</v>
      </c>
      <c r="BI361" s="212">
        <f>IF(N361="nulová",J361,0)</f>
        <v>0</v>
      </c>
      <c r="BJ361" s="19" t="s">
        <v>83</v>
      </c>
      <c r="BK361" s="212">
        <f>ROUND(I361*H361,2)</f>
        <v>0</v>
      </c>
      <c r="BL361" s="19" t="s">
        <v>177</v>
      </c>
      <c r="BM361" s="211" t="s">
        <v>473</v>
      </c>
    </row>
    <row r="362" s="2" customFormat="1">
      <c r="A362" s="40"/>
      <c r="B362" s="41"/>
      <c r="C362" s="200" t="s">
        <v>474</v>
      </c>
      <c r="D362" s="200" t="s">
        <v>128</v>
      </c>
      <c r="E362" s="201" t="s">
        <v>475</v>
      </c>
      <c r="F362" s="202" t="s">
        <v>476</v>
      </c>
      <c r="G362" s="203" t="s">
        <v>145</v>
      </c>
      <c r="H362" s="204">
        <v>3.1259999999999999</v>
      </c>
      <c r="I362" s="205"/>
      <c r="J362" s="206">
        <f>ROUND(I362*H362,2)</f>
        <v>0</v>
      </c>
      <c r="K362" s="202" t="s">
        <v>132</v>
      </c>
      <c r="L362" s="46"/>
      <c r="M362" s="207" t="s">
        <v>20</v>
      </c>
      <c r="N362" s="208" t="s">
        <v>45</v>
      </c>
      <c r="O362" s="86"/>
      <c r="P362" s="209">
        <f>O362*H362</f>
        <v>0</v>
      </c>
      <c r="Q362" s="209">
        <v>0</v>
      </c>
      <c r="R362" s="209">
        <f>Q362*H362</f>
        <v>0</v>
      </c>
      <c r="S362" s="209">
        <v>0</v>
      </c>
      <c r="T362" s="210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1" t="s">
        <v>177</v>
      </c>
      <c r="AT362" s="211" t="s">
        <v>128</v>
      </c>
      <c r="AU362" s="211" t="s">
        <v>83</v>
      </c>
      <c r="AY362" s="19" t="s">
        <v>125</v>
      </c>
      <c r="BE362" s="212">
        <f>IF(N362="základní",J362,0)</f>
        <v>0</v>
      </c>
      <c r="BF362" s="212">
        <f>IF(N362="snížená",J362,0)</f>
        <v>0</v>
      </c>
      <c r="BG362" s="212">
        <f>IF(N362="zákl. přenesená",J362,0)</f>
        <v>0</v>
      </c>
      <c r="BH362" s="212">
        <f>IF(N362="sníž. přenesená",J362,0)</f>
        <v>0</v>
      </c>
      <c r="BI362" s="212">
        <f>IF(N362="nulová",J362,0)</f>
        <v>0</v>
      </c>
      <c r="BJ362" s="19" t="s">
        <v>83</v>
      </c>
      <c r="BK362" s="212">
        <f>ROUND(I362*H362,2)</f>
        <v>0</v>
      </c>
      <c r="BL362" s="19" t="s">
        <v>177</v>
      </c>
      <c r="BM362" s="211" t="s">
        <v>477</v>
      </c>
    </row>
    <row r="363" s="12" customFormat="1" ht="22.8" customHeight="1">
      <c r="A363" s="12"/>
      <c r="B363" s="184"/>
      <c r="C363" s="185"/>
      <c r="D363" s="186" t="s">
        <v>72</v>
      </c>
      <c r="E363" s="198" t="s">
        <v>478</v>
      </c>
      <c r="F363" s="198" t="s">
        <v>479</v>
      </c>
      <c r="G363" s="185"/>
      <c r="H363" s="185"/>
      <c r="I363" s="188"/>
      <c r="J363" s="199">
        <f>BK363</f>
        <v>0</v>
      </c>
      <c r="K363" s="185"/>
      <c r="L363" s="190"/>
      <c r="M363" s="191"/>
      <c r="N363" s="192"/>
      <c r="O363" s="192"/>
      <c r="P363" s="193">
        <f>SUM(P364:P368)</f>
        <v>0</v>
      </c>
      <c r="Q363" s="192"/>
      <c r="R363" s="193">
        <f>SUM(R364:R368)</f>
        <v>0</v>
      </c>
      <c r="S363" s="192"/>
      <c r="T363" s="194">
        <f>SUM(T364:T368)</f>
        <v>0.20800000000000002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195" t="s">
        <v>83</v>
      </c>
      <c r="AT363" s="196" t="s">
        <v>72</v>
      </c>
      <c r="AU363" s="196" t="s">
        <v>78</v>
      </c>
      <c r="AY363" s="195" t="s">
        <v>125</v>
      </c>
      <c r="BK363" s="197">
        <f>SUM(BK364:BK368)</f>
        <v>0</v>
      </c>
    </row>
    <row r="364" s="2" customFormat="1" ht="16.5" customHeight="1">
      <c r="A364" s="40"/>
      <c r="B364" s="41"/>
      <c r="C364" s="200" t="s">
        <v>480</v>
      </c>
      <c r="D364" s="200" t="s">
        <v>128</v>
      </c>
      <c r="E364" s="201" t="s">
        <v>481</v>
      </c>
      <c r="F364" s="202" t="s">
        <v>482</v>
      </c>
      <c r="G364" s="203" t="s">
        <v>483</v>
      </c>
      <c r="H364" s="204">
        <v>208</v>
      </c>
      <c r="I364" s="205"/>
      <c r="J364" s="206">
        <f>ROUND(I364*H364,2)</f>
        <v>0</v>
      </c>
      <c r="K364" s="202" t="s">
        <v>132</v>
      </c>
      <c r="L364" s="46"/>
      <c r="M364" s="207" t="s">
        <v>20</v>
      </c>
      <c r="N364" s="208" t="s">
        <v>45</v>
      </c>
      <c r="O364" s="86"/>
      <c r="P364" s="209">
        <f>O364*H364</f>
        <v>0</v>
      </c>
      <c r="Q364" s="209">
        <v>0</v>
      </c>
      <c r="R364" s="209">
        <f>Q364*H364</f>
        <v>0</v>
      </c>
      <c r="S364" s="209">
        <v>0.001</v>
      </c>
      <c r="T364" s="210">
        <f>S364*H364</f>
        <v>0.20800000000000002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1" t="s">
        <v>177</v>
      </c>
      <c r="AT364" s="211" t="s">
        <v>128</v>
      </c>
      <c r="AU364" s="211" t="s">
        <v>83</v>
      </c>
      <c r="AY364" s="19" t="s">
        <v>125</v>
      </c>
      <c r="BE364" s="212">
        <f>IF(N364="základní",J364,0)</f>
        <v>0</v>
      </c>
      <c r="BF364" s="212">
        <f>IF(N364="snížená",J364,0)</f>
        <v>0</v>
      </c>
      <c r="BG364" s="212">
        <f>IF(N364="zákl. přenesená",J364,0)</f>
        <v>0</v>
      </c>
      <c r="BH364" s="212">
        <f>IF(N364="sníž. přenesená",J364,0)</f>
        <v>0</v>
      </c>
      <c r="BI364" s="212">
        <f>IF(N364="nulová",J364,0)</f>
        <v>0</v>
      </c>
      <c r="BJ364" s="19" t="s">
        <v>83</v>
      </c>
      <c r="BK364" s="212">
        <f>ROUND(I364*H364,2)</f>
        <v>0</v>
      </c>
      <c r="BL364" s="19" t="s">
        <v>177</v>
      </c>
      <c r="BM364" s="211" t="s">
        <v>484</v>
      </c>
    </row>
    <row r="365" s="13" customFormat="1">
      <c r="A365" s="13"/>
      <c r="B365" s="213"/>
      <c r="C365" s="214"/>
      <c r="D365" s="215" t="s">
        <v>135</v>
      </c>
      <c r="E365" s="216" t="s">
        <v>20</v>
      </c>
      <c r="F365" s="217" t="s">
        <v>179</v>
      </c>
      <c r="G365" s="214"/>
      <c r="H365" s="216" t="s">
        <v>20</v>
      </c>
      <c r="I365" s="218"/>
      <c r="J365" s="214"/>
      <c r="K365" s="214"/>
      <c r="L365" s="219"/>
      <c r="M365" s="220"/>
      <c r="N365" s="221"/>
      <c r="O365" s="221"/>
      <c r="P365" s="221"/>
      <c r="Q365" s="221"/>
      <c r="R365" s="221"/>
      <c r="S365" s="221"/>
      <c r="T365" s="22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23" t="s">
        <v>135</v>
      </c>
      <c r="AU365" s="223" t="s">
        <v>83</v>
      </c>
      <c r="AV365" s="13" t="s">
        <v>78</v>
      </c>
      <c r="AW365" s="13" t="s">
        <v>34</v>
      </c>
      <c r="AX365" s="13" t="s">
        <v>73</v>
      </c>
      <c r="AY365" s="223" t="s">
        <v>125</v>
      </c>
    </row>
    <row r="366" s="13" customFormat="1">
      <c r="A366" s="13"/>
      <c r="B366" s="213"/>
      <c r="C366" s="214"/>
      <c r="D366" s="215" t="s">
        <v>135</v>
      </c>
      <c r="E366" s="216" t="s">
        <v>20</v>
      </c>
      <c r="F366" s="217" t="s">
        <v>463</v>
      </c>
      <c r="G366" s="214"/>
      <c r="H366" s="216" t="s">
        <v>20</v>
      </c>
      <c r="I366" s="218"/>
      <c r="J366" s="214"/>
      <c r="K366" s="214"/>
      <c r="L366" s="219"/>
      <c r="M366" s="220"/>
      <c r="N366" s="221"/>
      <c r="O366" s="221"/>
      <c r="P366" s="221"/>
      <c r="Q366" s="221"/>
      <c r="R366" s="221"/>
      <c r="S366" s="221"/>
      <c r="T366" s="22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23" t="s">
        <v>135</v>
      </c>
      <c r="AU366" s="223" t="s">
        <v>83</v>
      </c>
      <c r="AV366" s="13" t="s">
        <v>78</v>
      </c>
      <c r="AW366" s="13" t="s">
        <v>34</v>
      </c>
      <c r="AX366" s="13" t="s">
        <v>73</v>
      </c>
      <c r="AY366" s="223" t="s">
        <v>125</v>
      </c>
    </row>
    <row r="367" s="14" customFormat="1">
      <c r="A367" s="14"/>
      <c r="B367" s="224"/>
      <c r="C367" s="225"/>
      <c r="D367" s="215" t="s">
        <v>135</v>
      </c>
      <c r="E367" s="226" t="s">
        <v>20</v>
      </c>
      <c r="F367" s="227" t="s">
        <v>485</v>
      </c>
      <c r="G367" s="225"/>
      <c r="H367" s="228">
        <v>208</v>
      </c>
      <c r="I367" s="229"/>
      <c r="J367" s="225"/>
      <c r="K367" s="225"/>
      <c r="L367" s="230"/>
      <c r="M367" s="231"/>
      <c r="N367" s="232"/>
      <c r="O367" s="232"/>
      <c r="P367" s="232"/>
      <c r="Q367" s="232"/>
      <c r="R367" s="232"/>
      <c r="S367" s="232"/>
      <c r="T367" s="23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34" t="s">
        <v>135</v>
      </c>
      <c r="AU367" s="234" t="s">
        <v>83</v>
      </c>
      <c r="AV367" s="14" t="s">
        <v>83</v>
      </c>
      <c r="AW367" s="14" t="s">
        <v>34</v>
      </c>
      <c r="AX367" s="14" t="s">
        <v>73</v>
      </c>
      <c r="AY367" s="234" t="s">
        <v>125</v>
      </c>
    </row>
    <row r="368" s="15" customFormat="1">
      <c r="A368" s="15"/>
      <c r="B368" s="235"/>
      <c r="C368" s="236"/>
      <c r="D368" s="215" t="s">
        <v>135</v>
      </c>
      <c r="E368" s="237" t="s">
        <v>20</v>
      </c>
      <c r="F368" s="238" t="s">
        <v>140</v>
      </c>
      <c r="G368" s="236"/>
      <c r="H368" s="239">
        <v>208</v>
      </c>
      <c r="I368" s="240"/>
      <c r="J368" s="236"/>
      <c r="K368" s="236"/>
      <c r="L368" s="241"/>
      <c r="M368" s="242"/>
      <c r="N368" s="243"/>
      <c r="O368" s="243"/>
      <c r="P368" s="243"/>
      <c r="Q368" s="243"/>
      <c r="R368" s="243"/>
      <c r="S368" s="243"/>
      <c r="T368" s="244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45" t="s">
        <v>135</v>
      </c>
      <c r="AU368" s="245" t="s">
        <v>83</v>
      </c>
      <c r="AV368" s="15" t="s">
        <v>133</v>
      </c>
      <c r="AW368" s="15" t="s">
        <v>34</v>
      </c>
      <c r="AX368" s="15" t="s">
        <v>78</v>
      </c>
      <c r="AY368" s="245" t="s">
        <v>125</v>
      </c>
    </row>
    <row r="369" s="12" customFormat="1" ht="22.8" customHeight="1">
      <c r="A369" s="12"/>
      <c r="B369" s="184"/>
      <c r="C369" s="185"/>
      <c r="D369" s="186" t="s">
        <v>72</v>
      </c>
      <c r="E369" s="198" t="s">
        <v>486</v>
      </c>
      <c r="F369" s="198" t="s">
        <v>487</v>
      </c>
      <c r="G369" s="185"/>
      <c r="H369" s="185"/>
      <c r="I369" s="188"/>
      <c r="J369" s="199">
        <f>BK369</f>
        <v>0</v>
      </c>
      <c r="K369" s="185"/>
      <c r="L369" s="190"/>
      <c r="M369" s="191"/>
      <c r="N369" s="192"/>
      <c r="O369" s="192"/>
      <c r="P369" s="193">
        <f>SUM(P370:P388)</f>
        <v>0</v>
      </c>
      <c r="Q369" s="192"/>
      <c r="R369" s="193">
        <f>SUM(R370:R388)</f>
        <v>3.5126783999999995</v>
      </c>
      <c r="S369" s="192"/>
      <c r="T369" s="194">
        <f>SUM(T370:T388)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195" t="s">
        <v>83</v>
      </c>
      <c r="AT369" s="196" t="s">
        <v>72</v>
      </c>
      <c r="AU369" s="196" t="s">
        <v>78</v>
      </c>
      <c r="AY369" s="195" t="s">
        <v>125</v>
      </c>
      <c r="BK369" s="197">
        <f>SUM(BK370:BK388)</f>
        <v>0</v>
      </c>
    </row>
    <row r="370" s="2" customFormat="1" ht="16.5" customHeight="1">
      <c r="A370" s="40"/>
      <c r="B370" s="41"/>
      <c r="C370" s="200" t="s">
        <v>401</v>
      </c>
      <c r="D370" s="200" t="s">
        <v>128</v>
      </c>
      <c r="E370" s="201" t="s">
        <v>488</v>
      </c>
      <c r="F370" s="202" t="s">
        <v>489</v>
      </c>
      <c r="G370" s="203" t="s">
        <v>131</v>
      </c>
      <c r="H370" s="204">
        <v>181.44</v>
      </c>
      <c r="I370" s="205"/>
      <c r="J370" s="206">
        <f>ROUND(I370*H370,2)</f>
        <v>0</v>
      </c>
      <c r="K370" s="202" t="s">
        <v>132</v>
      </c>
      <c r="L370" s="46"/>
      <c r="M370" s="207" t="s">
        <v>20</v>
      </c>
      <c r="N370" s="208" t="s">
        <v>45</v>
      </c>
      <c r="O370" s="86"/>
      <c r="P370" s="209">
        <f>O370*H370</f>
        <v>0</v>
      </c>
      <c r="Q370" s="209">
        <v>0.00029999999999999997</v>
      </c>
      <c r="R370" s="209">
        <f>Q370*H370</f>
        <v>0.054431999999999994</v>
      </c>
      <c r="S370" s="209">
        <v>0</v>
      </c>
      <c r="T370" s="210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1" t="s">
        <v>177</v>
      </c>
      <c r="AT370" s="211" t="s">
        <v>128</v>
      </c>
      <c r="AU370" s="211" t="s">
        <v>83</v>
      </c>
      <c r="AY370" s="19" t="s">
        <v>125</v>
      </c>
      <c r="BE370" s="212">
        <f>IF(N370="základní",J370,0)</f>
        <v>0</v>
      </c>
      <c r="BF370" s="212">
        <f>IF(N370="snížená",J370,0)</f>
        <v>0</v>
      </c>
      <c r="BG370" s="212">
        <f>IF(N370="zákl. přenesená",J370,0)</f>
        <v>0</v>
      </c>
      <c r="BH370" s="212">
        <f>IF(N370="sníž. přenesená",J370,0)</f>
        <v>0</v>
      </c>
      <c r="BI370" s="212">
        <f>IF(N370="nulová",J370,0)</f>
        <v>0</v>
      </c>
      <c r="BJ370" s="19" t="s">
        <v>83</v>
      </c>
      <c r="BK370" s="212">
        <f>ROUND(I370*H370,2)</f>
        <v>0</v>
      </c>
      <c r="BL370" s="19" t="s">
        <v>177</v>
      </c>
      <c r="BM370" s="211" t="s">
        <v>490</v>
      </c>
    </row>
    <row r="371" s="13" customFormat="1">
      <c r="A371" s="13"/>
      <c r="B371" s="213"/>
      <c r="C371" s="214"/>
      <c r="D371" s="215" t="s">
        <v>135</v>
      </c>
      <c r="E371" s="216" t="s">
        <v>20</v>
      </c>
      <c r="F371" s="217" t="s">
        <v>447</v>
      </c>
      <c r="G371" s="214"/>
      <c r="H371" s="216" t="s">
        <v>20</v>
      </c>
      <c r="I371" s="218"/>
      <c r="J371" s="214"/>
      <c r="K371" s="214"/>
      <c r="L371" s="219"/>
      <c r="M371" s="220"/>
      <c r="N371" s="221"/>
      <c r="O371" s="221"/>
      <c r="P371" s="221"/>
      <c r="Q371" s="221"/>
      <c r="R371" s="221"/>
      <c r="S371" s="221"/>
      <c r="T371" s="22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23" t="s">
        <v>135</v>
      </c>
      <c r="AU371" s="223" t="s">
        <v>83</v>
      </c>
      <c r="AV371" s="13" t="s">
        <v>78</v>
      </c>
      <c r="AW371" s="13" t="s">
        <v>34</v>
      </c>
      <c r="AX371" s="13" t="s">
        <v>73</v>
      </c>
      <c r="AY371" s="223" t="s">
        <v>125</v>
      </c>
    </row>
    <row r="372" s="14" customFormat="1">
      <c r="A372" s="14"/>
      <c r="B372" s="224"/>
      <c r="C372" s="225"/>
      <c r="D372" s="215" t="s">
        <v>135</v>
      </c>
      <c r="E372" s="226" t="s">
        <v>20</v>
      </c>
      <c r="F372" s="227" t="s">
        <v>458</v>
      </c>
      <c r="G372" s="225"/>
      <c r="H372" s="228">
        <v>181.44</v>
      </c>
      <c r="I372" s="229"/>
      <c r="J372" s="225"/>
      <c r="K372" s="225"/>
      <c r="L372" s="230"/>
      <c r="M372" s="231"/>
      <c r="N372" s="232"/>
      <c r="O372" s="232"/>
      <c r="P372" s="232"/>
      <c r="Q372" s="232"/>
      <c r="R372" s="232"/>
      <c r="S372" s="232"/>
      <c r="T372" s="23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34" t="s">
        <v>135</v>
      </c>
      <c r="AU372" s="234" t="s">
        <v>83</v>
      </c>
      <c r="AV372" s="14" t="s">
        <v>83</v>
      </c>
      <c r="AW372" s="14" t="s">
        <v>34</v>
      </c>
      <c r="AX372" s="14" t="s">
        <v>73</v>
      </c>
      <c r="AY372" s="234" t="s">
        <v>125</v>
      </c>
    </row>
    <row r="373" s="15" customFormat="1">
      <c r="A373" s="15"/>
      <c r="B373" s="235"/>
      <c r="C373" s="236"/>
      <c r="D373" s="215" t="s">
        <v>135</v>
      </c>
      <c r="E373" s="237" t="s">
        <v>20</v>
      </c>
      <c r="F373" s="238" t="s">
        <v>140</v>
      </c>
      <c r="G373" s="236"/>
      <c r="H373" s="239">
        <v>181.44</v>
      </c>
      <c r="I373" s="240"/>
      <c r="J373" s="236"/>
      <c r="K373" s="236"/>
      <c r="L373" s="241"/>
      <c r="M373" s="242"/>
      <c r="N373" s="243"/>
      <c r="O373" s="243"/>
      <c r="P373" s="243"/>
      <c r="Q373" s="243"/>
      <c r="R373" s="243"/>
      <c r="S373" s="243"/>
      <c r="T373" s="244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45" t="s">
        <v>135</v>
      </c>
      <c r="AU373" s="245" t="s">
        <v>83</v>
      </c>
      <c r="AV373" s="15" t="s">
        <v>133</v>
      </c>
      <c r="AW373" s="15" t="s">
        <v>34</v>
      </c>
      <c r="AX373" s="15" t="s">
        <v>78</v>
      </c>
      <c r="AY373" s="245" t="s">
        <v>125</v>
      </c>
    </row>
    <row r="374" s="2" customFormat="1">
      <c r="A374" s="40"/>
      <c r="B374" s="41"/>
      <c r="C374" s="200" t="s">
        <v>491</v>
      </c>
      <c r="D374" s="200" t="s">
        <v>128</v>
      </c>
      <c r="E374" s="201" t="s">
        <v>492</v>
      </c>
      <c r="F374" s="202" t="s">
        <v>493</v>
      </c>
      <c r="G374" s="203" t="s">
        <v>131</v>
      </c>
      <c r="H374" s="204">
        <v>181.44</v>
      </c>
      <c r="I374" s="205"/>
      <c r="J374" s="206">
        <f>ROUND(I374*H374,2)</f>
        <v>0</v>
      </c>
      <c r="K374" s="202" t="s">
        <v>132</v>
      </c>
      <c r="L374" s="46"/>
      <c r="M374" s="207" t="s">
        <v>20</v>
      </c>
      <c r="N374" s="208" t="s">
        <v>45</v>
      </c>
      <c r="O374" s="86"/>
      <c r="P374" s="209">
        <f>O374*H374</f>
        <v>0</v>
      </c>
      <c r="Q374" s="209">
        <v>0.0051999999999999998</v>
      </c>
      <c r="R374" s="209">
        <f>Q374*H374</f>
        <v>0.94348799999999999</v>
      </c>
      <c r="S374" s="209">
        <v>0</v>
      </c>
      <c r="T374" s="210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1" t="s">
        <v>177</v>
      </c>
      <c r="AT374" s="211" t="s">
        <v>128</v>
      </c>
      <c r="AU374" s="211" t="s">
        <v>83</v>
      </c>
      <c r="AY374" s="19" t="s">
        <v>125</v>
      </c>
      <c r="BE374" s="212">
        <f>IF(N374="základní",J374,0)</f>
        <v>0</v>
      </c>
      <c r="BF374" s="212">
        <f>IF(N374="snížená",J374,0)</f>
        <v>0</v>
      </c>
      <c r="BG374" s="212">
        <f>IF(N374="zákl. přenesená",J374,0)</f>
        <v>0</v>
      </c>
      <c r="BH374" s="212">
        <f>IF(N374="sníž. přenesená",J374,0)</f>
        <v>0</v>
      </c>
      <c r="BI374" s="212">
        <f>IF(N374="nulová",J374,0)</f>
        <v>0</v>
      </c>
      <c r="BJ374" s="19" t="s">
        <v>83</v>
      </c>
      <c r="BK374" s="212">
        <f>ROUND(I374*H374,2)</f>
        <v>0</v>
      </c>
      <c r="BL374" s="19" t="s">
        <v>177</v>
      </c>
      <c r="BM374" s="211" t="s">
        <v>494</v>
      </c>
    </row>
    <row r="375" s="13" customFormat="1">
      <c r="A375" s="13"/>
      <c r="B375" s="213"/>
      <c r="C375" s="214"/>
      <c r="D375" s="215" t="s">
        <v>135</v>
      </c>
      <c r="E375" s="216" t="s">
        <v>20</v>
      </c>
      <c r="F375" s="217" t="s">
        <v>447</v>
      </c>
      <c r="G375" s="214"/>
      <c r="H375" s="216" t="s">
        <v>20</v>
      </c>
      <c r="I375" s="218"/>
      <c r="J375" s="214"/>
      <c r="K375" s="214"/>
      <c r="L375" s="219"/>
      <c r="M375" s="220"/>
      <c r="N375" s="221"/>
      <c r="O375" s="221"/>
      <c r="P375" s="221"/>
      <c r="Q375" s="221"/>
      <c r="R375" s="221"/>
      <c r="S375" s="221"/>
      <c r="T375" s="22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23" t="s">
        <v>135</v>
      </c>
      <c r="AU375" s="223" t="s">
        <v>83</v>
      </c>
      <c r="AV375" s="13" t="s">
        <v>78</v>
      </c>
      <c r="AW375" s="13" t="s">
        <v>34</v>
      </c>
      <c r="AX375" s="13" t="s">
        <v>73</v>
      </c>
      <c r="AY375" s="223" t="s">
        <v>125</v>
      </c>
    </row>
    <row r="376" s="14" customFormat="1">
      <c r="A376" s="14"/>
      <c r="B376" s="224"/>
      <c r="C376" s="225"/>
      <c r="D376" s="215" t="s">
        <v>135</v>
      </c>
      <c r="E376" s="226" t="s">
        <v>20</v>
      </c>
      <c r="F376" s="227" t="s">
        <v>458</v>
      </c>
      <c r="G376" s="225"/>
      <c r="H376" s="228">
        <v>181.44</v>
      </c>
      <c r="I376" s="229"/>
      <c r="J376" s="225"/>
      <c r="K376" s="225"/>
      <c r="L376" s="230"/>
      <c r="M376" s="231"/>
      <c r="N376" s="232"/>
      <c r="O376" s="232"/>
      <c r="P376" s="232"/>
      <c r="Q376" s="232"/>
      <c r="R376" s="232"/>
      <c r="S376" s="232"/>
      <c r="T376" s="23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34" t="s">
        <v>135</v>
      </c>
      <c r="AU376" s="234" t="s">
        <v>83</v>
      </c>
      <c r="AV376" s="14" t="s">
        <v>83</v>
      </c>
      <c r="AW376" s="14" t="s">
        <v>34</v>
      </c>
      <c r="AX376" s="14" t="s">
        <v>73</v>
      </c>
      <c r="AY376" s="234" t="s">
        <v>125</v>
      </c>
    </row>
    <row r="377" s="15" customFormat="1">
      <c r="A377" s="15"/>
      <c r="B377" s="235"/>
      <c r="C377" s="236"/>
      <c r="D377" s="215" t="s">
        <v>135</v>
      </c>
      <c r="E377" s="237" t="s">
        <v>20</v>
      </c>
      <c r="F377" s="238" t="s">
        <v>140</v>
      </c>
      <c r="G377" s="236"/>
      <c r="H377" s="239">
        <v>181.44</v>
      </c>
      <c r="I377" s="240"/>
      <c r="J377" s="236"/>
      <c r="K377" s="236"/>
      <c r="L377" s="241"/>
      <c r="M377" s="242"/>
      <c r="N377" s="243"/>
      <c r="O377" s="243"/>
      <c r="P377" s="243"/>
      <c r="Q377" s="243"/>
      <c r="R377" s="243"/>
      <c r="S377" s="243"/>
      <c r="T377" s="244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45" t="s">
        <v>135</v>
      </c>
      <c r="AU377" s="245" t="s">
        <v>83</v>
      </c>
      <c r="AV377" s="15" t="s">
        <v>133</v>
      </c>
      <c r="AW377" s="15" t="s">
        <v>34</v>
      </c>
      <c r="AX377" s="15" t="s">
        <v>78</v>
      </c>
      <c r="AY377" s="245" t="s">
        <v>125</v>
      </c>
    </row>
    <row r="378" s="2" customFormat="1" ht="16.5" customHeight="1">
      <c r="A378" s="40"/>
      <c r="B378" s="41"/>
      <c r="C378" s="257" t="s">
        <v>495</v>
      </c>
      <c r="D378" s="257" t="s">
        <v>470</v>
      </c>
      <c r="E378" s="258" t="s">
        <v>496</v>
      </c>
      <c r="F378" s="259" t="s">
        <v>497</v>
      </c>
      <c r="G378" s="260" t="s">
        <v>131</v>
      </c>
      <c r="H378" s="261">
        <v>199.584</v>
      </c>
      <c r="I378" s="262"/>
      <c r="J378" s="263">
        <f>ROUND(I378*H378,2)</f>
        <v>0</v>
      </c>
      <c r="K378" s="259" t="s">
        <v>498</v>
      </c>
      <c r="L378" s="264"/>
      <c r="M378" s="265" t="s">
        <v>20</v>
      </c>
      <c r="N378" s="266" t="s">
        <v>45</v>
      </c>
      <c r="O378" s="86"/>
      <c r="P378" s="209">
        <f>O378*H378</f>
        <v>0</v>
      </c>
      <c r="Q378" s="209">
        <v>0.0126</v>
      </c>
      <c r="R378" s="209">
        <f>Q378*H378</f>
        <v>2.5147583999999998</v>
      </c>
      <c r="S378" s="209">
        <v>0</v>
      </c>
      <c r="T378" s="210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1" t="s">
        <v>290</v>
      </c>
      <c r="AT378" s="211" t="s">
        <v>470</v>
      </c>
      <c r="AU378" s="211" t="s">
        <v>83</v>
      </c>
      <c r="AY378" s="19" t="s">
        <v>125</v>
      </c>
      <c r="BE378" s="212">
        <f>IF(N378="základní",J378,0)</f>
        <v>0</v>
      </c>
      <c r="BF378" s="212">
        <f>IF(N378="snížená",J378,0)</f>
        <v>0</v>
      </c>
      <c r="BG378" s="212">
        <f>IF(N378="zákl. přenesená",J378,0)</f>
        <v>0</v>
      </c>
      <c r="BH378" s="212">
        <f>IF(N378="sníž. přenesená",J378,0)</f>
        <v>0</v>
      </c>
      <c r="BI378" s="212">
        <f>IF(N378="nulová",J378,0)</f>
        <v>0</v>
      </c>
      <c r="BJ378" s="19" t="s">
        <v>83</v>
      </c>
      <c r="BK378" s="212">
        <f>ROUND(I378*H378,2)</f>
        <v>0</v>
      </c>
      <c r="BL378" s="19" t="s">
        <v>177</v>
      </c>
      <c r="BM378" s="211" t="s">
        <v>499</v>
      </c>
    </row>
    <row r="379" s="14" customFormat="1">
      <c r="A379" s="14"/>
      <c r="B379" s="224"/>
      <c r="C379" s="225"/>
      <c r="D379" s="215" t="s">
        <v>135</v>
      </c>
      <c r="E379" s="225"/>
      <c r="F379" s="227" t="s">
        <v>500</v>
      </c>
      <c r="G379" s="225"/>
      <c r="H379" s="228">
        <v>199.584</v>
      </c>
      <c r="I379" s="229"/>
      <c r="J379" s="225"/>
      <c r="K379" s="225"/>
      <c r="L379" s="230"/>
      <c r="M379" s="231"/>
      <c r="N379" s="232"/>
      <c r="O379" s="232"/>
      <c r="P379" s="232"/>
      <c r="Q379" s="232"/>
      <c r="R379" s="232"/>
      <c r="S379" s="232"/>
      <c r="T379" s="23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34" t="s">
        <v>135</v>
      </c>
      <c r="AU379" s="234" t="s">
        <v>83</v>
      </c>
      <c r="AV379" s="14" t="s">
        <v>83</v>
      </c>
      <c r="AW379" s="14" t="s">
        <v>4</v>
      </c>
      <c r="AX379" s="14" t="s">
        <v>78</v>
      </c>
      <c r="AY379" s="234" t="s">
        <v>125</v>
      </c>
    </row>
    <row r="380" s="2" customFormat="1" ht="21.75" customHeight="1">
      <c r="A380" s="40"/>
      <c r="B380" s="41"/>
      <c r="C380" s="200" t="s">
        <v>501</v>
      </c>
      <c r="D380" s="200" t="s">
        <v>128</v>
      </c>
      <c r="E380" s="201" t="s">
        <v>502</v>
      </c>
      <c r="F380" s="202" t="s">
        <v>503</v>
      </c>
      <c r="G380" s="203" t="s">
        <v>131</v>
      </c>
      <c r="H380" s="204">
        <v>181.44</v>
      </c>
      <c r="I380" s="205"/>
      <c r="J380" s="206">
        <f>ROUND(I380*H380,2)</f>
        <v>0</v>
      </c>
      <c r="K380" s="202" t="s">
        <v>132</v>
      </c>
      <c r="L380" s="46"/>
      <c r="M380" s="207" t="s">
        <v>20</v>
      </c>
      <c r="N380" s="208" t="s">
        <v>45</v>
      </c>
      <c r="O380" s="86"/>
      <c r="P380" s="209">
        <f>O380*H380</f>
        <v>0</v>
      </c>
      <c r="Q380" s="209">
        <v>0</v>
      </c>
      <c r="R380" s="209">
        <f>Q380*H380</f>
        <v>0</v>
      </c>
      <c r="S380" s="209">
        <v>0</v>
      </c>
      <c r="T380" s="210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1" t="s">
        <v>177</v>
      </c>
      <c r="AT380" s="211" t="s">
        <v>128</v>
      </c>
      <c r="AU380" s="211" t="s">
        <v>83</v>
      </c>
      <c r="AY380" s="19" t="s">
        <v>125</v>
      </c>
      <c r="BE380" s="212">
        <f>IF(N380="základní",J380,0)</f>
        <v>0</v>
      </c>
      <c r="BF380" s="212">
        <f>IF(N380="snížená",J380,0)</f>
        <v>0</v>
      </c>
      <c r="BG380" s="212">
        <f>IF(N380="zákl. přenesená",J380,0)</f>
        <v>0</v>
      </c>
      <c r="BH380" s="212">
        <f>IF(N380="sníž. přenesená",J380,0)</f>
        <v>0</v>
      </c>
      <c r="BI380" s="212">
        <f>IF(N380="nulová",J380,0)</f>
        <v>0</v>
      </c>
      <c r="BJ380" s="19" t="s">
        <v>83</v>
      </c>
      <c r="BK380" s="212">
        <f>ROUND(I380*H380,2)</f>
        <v>0</v>
      </c>
      <c r="BL380" s="19" t="s">
        <v>177</v>
      </c>
      <c r="BM380" s="211" t="s">
        <v>504</v>
      </c>
    </row>
    <row r="381" s="13" customFormat="1">
      <c r="A381" s="13"/>
      <c r="B381" s="213"/>
      <c r="C381" s="214"/>
      <c r="D381" s="215" t="s">
        <v>135</v>
      </c>
      <c r="E381" s="216" t="s">
        <v>20</v>
      </c>
      <c r="F381" s="217" t="s">
        <v>447</v>
      </c>
      <c r="G381" s="214"/>
      <c r="H381" s="216" t="s">
        <v>20</v>
      </c>
      <c r="I381" s="218"/>
      <c r="J381" s="214"/>
      <c r="K381" s="214"/>
      <c r="L381" s="219"/>
      <c r="M381" s="220"/>
      <c r="N381" s="221"/>
      <c r="O381" s="221"/>
      <c r="P381" s="221"/>
      <c r="Q381" s="221"/>
      <c r="R381" s="221"/>
      <c r="S381" s="221"/>
      <c r="T381" s="22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23" t="s">
        <v>135</v>
      </c>
      <c r="AU381" s="223" t="s">
        <v>83</v>
      </c>
      <c r="AV381" s="13" t="s">
        <v>78</v>
      </c>
      <c r="AW381" s="13" t="s">
        <v>34</v>
      </c>
      <c r="AX381" s="13" t="s">
        <v>73</v>
      </c>
      <c r="AY381" s="223" t="s">
        <v>125</v>
      </c>
    </row>
    <row r="382" s="14" customFormat="1">
      <c r="A382" s="14"/>
      <c r="B382" s="224"/>
      <c r="C382" s="225"/>
      <c r="D382" s="215" t="s">
        <v>135</v>
      </c>
      <c r="E382" s="226" t="s">
        <v>20</v>
      </c>
      <c r="F382" s="227" t="s">
        <v>458</v>
      </c>
      <c r="G382" s="225"/>
      <c r="H382" s="228">
        <v>181.44</v>
      </c>
      <c r="I382" s="229"/>
      <c r="J382" s="225"/>
      <c r="K382" s="225"/>
      <c r="L382" s="230"/>
      <c r="M382" s="231"/>
      <c r="N382" s="232"/>
      <c r="O382" s="232"/>
      <c r="P382" s="232"/>
      <c r="Q382" s="232"/>
      <c r="R382" s="232"/>
      <c r="S382" s="232"/>
      <c r="T382" s="23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34" t="s">
        <v>135</v>
      </c>
      <c r="AU382" s="234" t="s">
        <v>83</v>
      </c>
      <c r="AV382" s="14" t="s">
        <v>83</v>
      </c>
      <c r="AW382" s="14" t="s">
        <v>34</v>
      </c>
      <c r="AX382" s="14" t="s">
        <v>73</v>
      </c>
      <c r="AY382" s="234" t="s">
        <v>125</v>
      </c>
    </row>
    <row r="383" s="15" customFormat="1">
      <c r="A383" s="15"/>
      <c r="B383" s="235"/>
      <c r="C383" s="236"/>
      <c r="D383" s="215" t="s">
        <v>135</v>
      </c>
      <c r="E383" s="237" t="s">
        <v>20</v>
      </c>
      <c r="F383" s="238" t="s">
        <v>140</v>
      </c>
      <c r="G383" s="236"/>
      <c r="H383" s="239">
        <v>181.44</v>
      </c>
      <c r="I383" s="240"/>
      <c r="J383" s="236"/>
      <c r="K383" s="236"/>
      <c r="L383" s="241"/>
      <c r="M383" s="242"/>
      <c r="N383" s="243"/>
      <c r="O383" s="243"/>
      <c r="P383" s="243"/>
      <c r="Q383" s="243"/>
      <c r="R383" s="243"/>
      <c r="S383" s="243"/>
      <c r="T383" s="244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45" t="s">
        <v>135</v>
      </c>
      <c r="AU383" s="245" t="s">
        <v>83</v>
      </c>
      <c r="AV383" s="15" t="s">
        <v>133</v>
      </c>
      <c r="AW383" s="15" t="s">
        <v>34</v>
      </c>
      <c r="AX383" s="15" t="s">
        <v>78</v>
      </c>
      <c r="AY383" s="245" t="s">
        <v>125</v>
      </c>
    </row>
    <row r="384" s="2" customFormat="1" ht="21.75" customHeight="1">
      <c r="A384" s="40"/>
      <c r="B384" s="41"/>
      <c r="C384" s="200" t="s">
        <v>505</v>
      </c>
      <c r="D384" s="200" t="s">
        <v>128</v>
      </c>
      <c r="E384" s="201" t="s">
        <v>506</v>
      </c>
      <c r="F384" s="202" t="s">
        <v>507</v>
      </c>
      <c r="G384" s="203" t="s">
        <v>131</v>
      </c>
      <c r="H384" s="204">
        <v>181.44</v>
      </c>
      <c r="I384" s="205"/>
      <c r="J384" s="206">
        <f>ROUND(I384*H384,2)</f>
        <v>0</v>
      </c>
      <c r="K384" s="202" t="s">
        <v>132</v>
      </c>
      <c r="L384" s="46"/>
      <c r="M384" s="207" t="s">
        <v>20</v>
      </c>
      <c r="N384" s="208" t="s">
        <v>45</v>
      </c>
      <c r="O384" s="86"/>
      <c r="P384" s="209">
        <f>O384*H384</f>
        <v>0</v>
      </c>
      <c r="Q384" s="209">
        <v>0</v>
      </c>
      <c r="R384" s="209">
        <f>Q384*H384</f>
        <v>0</v>
      </c>
      <c r="S384" s="209">
        <v>0</v>
      </c>
      <c r="T384" s="210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1" t="s">
        <v>177</v>
      </c>
      <c r="AT384" s="211" t="s">
        <v>128</v>
      </c>
      <c r="AU384" s="211" t="s">
        <v>83</v>
      </c>
      <c r="AY384" s="19" t="s">
        <v>125</v>
      </c>
      <c r="BE384" s="212">
        <f>IF(N384="základní",J384,0)</f>
        <v>0</v>
      </c>
      <c r="BF384" s="212">
        <f>IF(N384="snížená",J384,0)</f>
        <v>0</v>
      </c>
      <c r="BG384" s="212">
        <f>IF(N384="zákl. přenesená",J384,0)</f>
        <v>0</v>
      </c>
      <c r="BH384" s="212">
        <f>IF(N384="sníž. přenesená",J384,0)</f>
        <v>0</v>
      </c>
      <c r="BI384" s="212">
        <f>IF(N384="nulová",J384,0)</f>
        <v>0</v>
      </c>
      <c r="BJ384" s="19" t="s">
        <v>83</v>
      </c>
      <c r="BK384" s="212">
        <f>ROUND(I384*H384,2)</f>
        <v>0</v>
      </c>
      <c r="BL384" s="19" t="s">
        <v>177</v>
      </c>
      <c r="BM384" s="211" t="s">
        <v>508</v>
      </c>
    </row>
    <row r="385" s="13" customFormat="1">
      <c r="A385" s="13"/>
      <c r="B385" s="213"/>
      <c r="C385" s="214"/>
      <c r="D385" s="215" t="s">
        <v>135</v>
      </c>
      <c r="E385" s="216" t="s">
        <v>20</v>
      </c>
      <c r="F385" s="217" t="s">
        <v>447</v>
      </c>
      <c r="G385" s="214"/>
      <c r="H385" s="216" t="s">
        <v>20</v>
      </c>
      <c r="I385" s="218"/>
      <c r="J385" s="214"/>
      <c r="K385" s="214"/>
      <c r="L385" s="219"/>
      <c r="M385" s="220"/>
      <c r="N385" s="221"/>
      <c r="O385" s="221"/>
      <c r="P385" s="221"/>
      <c r="Q385" s="221"/>
      <c r="R385" s="221"/>
      <c r="S385" s="221"/>
      <c r="T385" s="22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23" t="s">
        <v>135</v>
      </c>
      <c r="AU385" s="223" t="s">
        <v>83</v>
      </c>
      <c r="AV385" s="13" t="s">
        <v>78</v>
      </c>
      <c r="AW385" s="13" t="s">
        <v>34</v>
      </c>
      <c r="AX385" s="13" t="s">
        <v>73</v>
      </c>
      <c r="AY385" s="223" t="s">
        <v>125</v>
      </c>
    </row>
    <row r="386" s="14" customFormat="1">
      <c r="A386" s="14"/>
      <c r="B386" s="224"/>
      <c r="C386" s="225"/>
      <c r="D386" s="215" t="s">
        <v>135</v>
      </c>
      <c r="E386" s="226" t="s">
        <v>20</v>
      </c>
      <c r="F386" s="227" t="s">
        <v>458</v>
      </c>
      <c r="G386" s="225"/>
      <c r="H386" s="228">
        <v>181.44</v>
      </c>
      <c r="I386" s="229"/>
      <c r="J386" s="225"/>
      <c r="K386" s="225"/>
      <c r="L386" s="230"/>
      <c r="M386" s="231"/>
      <c r="N386" s="232"/>
      <c r="O386" s="232"/>
      <c r="P386" s="232"/>
      <c r="Q386" s="232"/>
      <c r="R386" s="232"/>
      <c r="S386" s="232"/>
      <c r="T386" s="23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34" t="s">
        <v>135</v>
      </c>
      <c r="AU386" s="234" t="s">
        <v>83</v>
      </c>
      <c r="AV386" s="14" t="s">
        <v>83</v>
      </c>
      <c r="AW386" s="14" t="s">
        <v>34</v>
      </c>
      <c r="AX386" s="14" t="s">
        <v>73</v>
      </c>
      <c r="AY386" s="234" t="s">
        <v>125</v>
      </c>
    </row>
    <row r="387" s="15" customFormat="1">
      <c r="A387" s="15"/>
      <c r="B387" s="235"/>
      <c r="C387" s="236"/>
      <c r="D387" s="215" t="s">
        <v>135</v>
      </c>
      <c r="E387" s="237" t="s">
        <v>20</v>
      </c>
      <c r="F387" s="238" t="s">
        <v>140</v>
      </c>
      <c r="G387" s="236"/>
      <c r="H387" s="239">
        <v>181.44</v>
      </c>
      <c r="I387" s="240"/>
      <c r="J387" s="236"/>
      <c r="K387" s="236"/>
      <c r="L387" s="241"/>
      <c r="M387" s="242"/>
      <c r="N387" s="243"/>
      <c r="O387" s="243"/>
      <c r="P387" s="243"/>
      <c r="Q387" s="243"/>
      <c r="R387" s="243"/>
      <c r="S387" s="243"/>
      <c r="T387" s="244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45" t="s">
        <v>135</v>
      </c>
      <c r="AU387" s="245" t="s">
        <v>83</v>
      </c>
      <c r="AV387" s="15" t="s">
        <v>133</v>
      </c>
      <c r="AW387" s="15" t="s">
        <v>34</v>
      </c>
      <c r="AX387" s="15" t="s">
        <v>78</v>
      </c>
      <c r="AY387" s="245" t="s">
        <v>125</v>
      </c>
    </row>
    <row r="388" s="2" customFormat="1">
      <c r="A388" s="40"/>
      <c r="B388" s="41"/>
      <c r="C388" s="200" t="s">
        <v>509</v>
      </c>
      <c r="D388" s="200" t="s">
        <v>128</v>
      </c>
      <c r="E388" s="201" t="s">
        <v>510</v>
      </c>
      <c r="F388" s="202" t="s">
        <v>511</v>
      </c>
      <c r="G388" s="203" t="s">
        <v>145</v>
      </c>
      <c r="H388" s="204">
        <v>3.5129999999999999</v>
      </c>
      <c r="I388" s="205"/>
      <c r="J388" s="206">
        <f>ROUND(I388*H388,2)</f>
        <v>0</v>
      </c>
      <c r="K388" s="202" t="s">
        <v>132</v>
      </c>
      <c r="L388" s="46"/>
      <c r="M388" s="207" t="s">
        <v>20</v>
      </c>
      <c r="N388" s="208" t="s">
        <v>45</v>
      </c>
      <c r="O388" s="86"/>
      <c r="P388" s="209">
        <f>O388*H388</f>
        <v>0</v>
      </c>
      <c r="Q388" s="209">
        <v>0</v>
      </c>
      <c r="R388" s="209">
        <f>Q388*H388</f>
        <v>0</v>
      </c>
      <c r="S388" s="209">
        <v>0</v>
      </c>
      <c r="T388" s="210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1" t="s">
        <v>177</v>
      </c>
      <c r="AT388" s="211" t="s">
        <v>128</v>
      </c>
      <c r="AU388" s="211" t="s">
        <v>83</v>
      </c>
      <c r="AY388" s="19" t="s">
        <v>125</v>
      </c>
      <c r="BE388" s="212">
        <f>IF(N388="základní",J388,0)</f>
        <v>0</v>
      </c>
      <c r="BF388" s="212">
        <f>IF(N388="snížená",J388,0)</f>
        <v>0</v>
      </c>
      <c r="BG388" s="212">
        <f>IF(N388="zákl. přenesená",J388,0)</f>
        <v>0</v>
      </c>
      <c r="BH388" s="212">
        <f>IF(N388="sníž. přenesená",J388,0)</f>
        <v>0</v>
      </c>
      <c r="BI388" s="212">
        <f>IF(N388="nulová",J388,0)</f>
        <v>0</v>
      </c>
      <c r="BJ388" s="19" t="s">
        <v>83</v>
      </c>
      <c r="BK388" s="212">
        <f>ROUND(I388*H388,2)</f>
        <v>0</v>
      </c>
      <c r="BL388" s="19" t="s">
        <v>177</v>
      </c>
      <c r="BM388" s="211" t="s">
        <v>512</v>
      </c>
    </row>
    <row r="389" s="12" customFormat="1" ht="22.8" customHeight="1">
      <c r="A389" s="12"/>
      <c r="B389" s="184"/>
      <c r="C389" s="185"/>
      <c r="D389" s="186" t="s">
        <v>72</v>
      </c>
      <c r="E389" s="198" t="s">
        <v>513</v>
      </c>
      <c r="F389" s="198" t="s">
        <v>514</v>
      </c>
      <c r="G389" s="185"/>
      <c r="H389" s="185"/>
      <c r="I389" s="188"/>
      <c r="J389" s="199">
        <f>BK389</f>
        <v>0</v>
      </c>
      <c r="K389" s="185"/>
      <c r="L389" s="190"/>
      <c r="M389" s="191"/>
      <c r="N389" s="192"/>
      <c r="O389" s="192"/>
      <c r="P389" s="193">
        <f>SUM(P390:P398)</f>
        <v>0</v>
      </c>
      <c r="Q389" s="192"/>
      <c r="R389" s="193">
        <f>SUM(R390:R398)</f>
        <v>0.0059800000000000001</v>
      </c>
      <c r="S389" s="192"/>
      <c r="T389" s="194">
        <f>SUM(T390:T398)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195" t="s">
        <v>83</v>
      </c>
      <c r="AT389" s="196" t="s">
        <v>72</v>
      </c>
      <c r="AU389" s="196" t="s">
        <v>78</v>
      </c>
      <c r="AY389" s="195" t="s">
        <v>125</v>
      </c>
      <c r="BK389" s="197">
        <f>SUM(BK390:BK398)</f>
        <v>0</v>
      </c>
    </row>
    <row r="390" s="2" customFormat="1" ht="16.5" customHeight="1">
      <c r="A390" s="40"/>
      <c r="B390" s="41"/>
      <c r="C390" s="200" t="s">
        <v>515</v>
      </c>
      <c r="D390" s="200" t="s">
        <v>128</v>
      </c>
      <c r="E390" s="201" t="s">
        <v>516</v>
      </c>
      <c r="F390" s="202" t="s">
        <v>517</v>
      </c>
      <c r="G390" s="203" t="s">
        <v>131</v>
      </c>
      <c r="H390" s="204">
        <v>13</v>
      </c>
      <c r="I390" s="205"/>
      <c r="J390" s="206">
        <f>ROUND(I390*H390,2)</f>
        <v>0</v>
      </c>
      <c r="K390" s="202" t="s">
        <v>132</v>
      </c>
      <c r="L390" s="46"/>
      <c r="M390" s="207" t="s">
        <v>20</v>
      </c>
      <c r="N390" s="208" t="s">
        <v>45</v>
      </c>
      <c r="O390" s="86"/>
      <c r="P390" s="209">
        <f>O390*H390</f>
        <v>0</v>
      </c>
      <c r="Q390" s="209">
        <v>0.00020000000000000001</v>
      </c>
      <c r="R390" s="209">
        <f>Q390*H390</f>
        <v>0.0026000000000000003</v>
      </c>
      <c r="S390" s="209">
        <v>0</v>
      </c>
      <c r="T390" s="210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1" t="s">
        <v>177</v>
      </c>
      <c r="AT390" s="211" t="s">
        <v>128</v>
      </c>
      <c r="AU390" s="211" t="s">
        <v>83</v>
      </c>
      <c r="AY390" s="19" t="s">
        <v>125</v>
      </c>
      <c r="BE390" s="212">
        <f>IF(N390="základní",J390,0)</f>
        <v>0</v>
      </c>
      <c r="BF390" s="212">
        <f>IF(N390="snížená",J390,0)</f>
        <v>0</v>
      </c>
      <c r="BG390" s="212">
        <f>IF(N390="zákl. přenesená",J390,0)</f>
        <v>0</v>
      </c>
      <c r="BH390" s="212">
        <f>IF(N390="sníž. přenesená",J390,0)</f>
        <v>0</v>
      </c>
      <c r="BI390" s="212">
        <f>IF(N390="nulová",J390,0)</f>
        <v>0</v>
      </c>
      <c r="BJ390" s="19" t="s">
        <v>83</v>
      </c>
      <c r="BK390" s="212">
        <f>ROUND(I390*H390,2)</f>
        <v>0</v>
      </c>
      <c r="BL390" s="19" t="s">
        <v>177</v>
      </c>
      <c r="BM390" s="211" t="s">
        <v>518</v>
      </c>
    </row>
    <row r="391" s="13" customFormat="1">
      <c r="A391" s="13"/>
      <c r="B391" s="213"/>
      <c r="C391" s="214"/>
      <c r="D391" s="215" t="s">
        <v>135</v>
      </c>
      <c r="E391" s="216" t="s">
        <v>20</v>
      </c>
      <c r="F391" s="217" t="s">
        <v>179</v>
      </c>
      <c r="G391" s="214"/>
      <c r="H391" s="216" t="s">
        <v>20</v>
      </c>
      <c r="I391" s="218"/>
      <c r="J391" s="214"/>
      <c r="K391" s="214"/>
      <c r="L391" s="219"/>
      <c r="M391" s="220"/>
      <c r="N391" s="221"/>
      <c r="O391" s="221"/>
      <c r="P391" s="221"/>
      <c r="Q391" s="221"/>
      <c r="R391" s="221"/>
      <c r="S391" s="221"/>
      <c r="T391" s="22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23" t="s">
        <v>135</v>
      </c>
      <c r="AU391" s="223" t="s">
        <v>83</v>
      </c>
      <c r="AV391" s="13" t="s">
        <v>78</v>
      </c>
      <c r="AW391" s="13" t="s">
        <v>34</v>
      </c>
      <c r="AX391" s="13" t="s">
        <v>73</v>
      </c>
      <c r="AY391" s="223" t="s">
        <v>125</v>
      </c>
    </row>
    <row r="392" s="13" customFormat="1">
      <c r="A392" s="13"/>
      <c r="B392" s="213"/>
      <c r="C392" s="214"/>
      <c r="D392" s="215" t="s">
        <v>135</v>
      </c>
      <c r="E392" s="216" t="s">
        <v>20</v>
      </c>
      <c r="F392" s="217" t="s">
        <v>463</v>
      </c>
      <c r="G392" s="214"/>
      <c r="H392" s="216" t="s">
        <v>20</v>
      </c>
      <c r="I392" s="218"/>
      <c r="J392" s="214"/>
      <c r="K392" s="214"/>
      <c r="L392" s="219"/>
      <c r="M392" s="220"/>
      <c r="N392" s="221"/>
      <c r="O392" s="221"/>
      <c r="P392" s="221"/>
      <c r="Q392" s="221"/>
      <c r="R392" s="221"/>
      <c r="S392" s="221"/>
      <c r="T392" s="22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23" t="s">
        <v>135</v>
      </c>
      <c r="AU392" s="223" t="s">
        <v>83</v>
      </c>
      <c r="AV392" s="13" t="s">
        <v>78</v>
      </c>
      <c r="AW392" s="13" t="s">
        <v>34</v>
      </c>
      <c r="AX392" s="13" t="s">
        <v>73</v>
      </c>
      <c r="AY392" s="223" t="s">
        <v>125</v>
      </c>
    </row>
    <row r="393" s="14" customFormat="1">
      <c r="A393" s="14"/>
      <c r="B393" s="224"/>
      <c r="C393" s="225"/>
      <c r="D393" s="215" t="s">
        <v>135</v>
      </c>
      <c r="E393" s="226" t="s">
        <v>20</v>
      </c>
      <c r="F393" s="227" t="s">
        <v>519</v>
      </c>
      <c r="G393" s="225"/>
      <c r="H393" s="228">
        <v>13</v>
      </c>
      <c r="I393" s="229"/>
      <c r="J393" s="225"/>
      <c r="K393" s="225"/>
      <c r="L393" s="230"/>
      <c r="M393" s="231"/>
      <c r="N393" s="232"/>
      <c r="O393" s="232"/>
      <c r="P393" s="232"/>
      <c r="Q393" s="232"/>
      <c r="R393" s="232"/>
      <c r="S393" s="232"/>
      <c r="T393" s="23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34" t="s">
        <v>135</v>
      </c>
      <c r="AU393" s="234" t="s">
        <v>83</v>
      </c>
      <c r="AV393" s="14" t="s">
        <v>83</v>
      </c>
      <c r="AW393" s="14" t="s">
        <v>34</v>
      </c>
      <c r="AX393" s="14" t="s">
        <v>73</v>
      </c>
      <c r="AY393" s="234" t="s">
        <v>125</v>
      </c>
    </row>
    <row r="394" s="15" customFormat="1">
      <c r="A394" s="15"/>
      <c r="B394" s="235"/>
      <c r="C394" s="236"/>
      <c r="D394" s="215" t="s">
        <v>135</v>
      </c>
      <c r="E394" s="237" t="s">
        <v>80</v>
      </c>
      <c r="F394" s="238" t="s">
        <v>140</v>
      </c>
      <c r="G394" s="236"/>
      <c r="H394" s="239">
        <v>13</v>
      </c>
      <c r="I394" s="240"/>
      <c r="J394" s="236"/>
      <c r="K394" s="236"/>
      <c r="L394" s="241"/>
      <c r="M394" s="242"/>
      <c r="N394" s="243"/>
      <c r="O394" s="243"/>
      <c r="P394" s="243"/>
      <c r="Q394" s="243"/>
      <c r="R394" s="243"/>
      <c r="S394" s="243"/>
      <c r="T394" s="244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45" t="s">
        <v>135</v>
      </c>
      <c r="AU394" s="245" t="s">
        <v>83</v>
      </c>
      <c r="AV394" s="15" t="s">
        <v>133</v>
      </c>
      <c r="AW394" s="15" t="s">
        <v>34</v>
      </c>
      <c r="AX394" s="15" t="s">
        <v>78</v>
      </c>
      <c r="AY394" s="245" t="s">
        <v>125</v>
      </c>
    </row>
    <row r="395" s="2" customFormat="1">
      <c r="A395" s="40"/>
      <c r="B395" s="41"/>
      <c r="C395" s="200" t="s">
        <v>520</v>
      </c>
      <c r="D395" s="200" t="s">
        <v>128</v>
      </c>
      <c r="E395" s="201" t="s">
        <v>521</v>
      </c>
      <c r="F395" s="202" t="s">
        <v>522</v>
      </c>
      <c r="G395" s="203" t="s">
        <v>131</v>
      </c>
      <c r="H395" s="204">
        <v>13</v>
      </c>
      <c r="I395" s="205"/>
      <c r="J395" s="206">
        <f>ROUND(I395*H395,2)</f>
        <v>0</v>
      </c>
      <c r="K395" s="202" t="s">
        <v>132</v>
      </c>
      <c r="L395" s="46"/>
      <c r="M395" s="207" t="s">
        <v>20</v>
      </c>
      <c r="N395" s="208" t="s">
        <v>45</v>
      </c>
      <c r="O395" s="86"/>
      <c r="P395" s="209">
        <f>O395*H395</f>
        <v>0</v>
      </c>
      <c r="Q395" s="209">
        <v>0.00025999999999999998</v>
      </c>
      <c r="R395" s="209">
        <f>Q395*H395</f>
        <v>0.0033799999999999998</v>
      </c>
      <c r="S395" s="209">
        <v>0</v>
      </c>
      <c r="T395" s="210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1" t="s">
        <v>177</v>
      </c>
      <c r="AT395" s="211" t="s">
        <v>128</v>
      </c>
      <c r="AU395" s="211" t="s">
        <v>83</v>
      </c>
      <c r="AY395" s="19" t="s">
        <v>125</v>
      </c>
      <c r="BE395" s="212">
        <f>IF(N395="základní",J395,0)</f>
        <v>0</v>
      </c>
      <c r="BF395" s="212">
        <f>IF(N395="snížená",J395,0)</f>
        <v>0</v>
      </c>
      <c r="BG395" s="212">
        <f>IF(N395="zákl. přenesená",J395,0)</f>
        <v>0</v>
      </c>
      <c r="BH395" s="212">
        <f>IF(N395="sníž. přenesená",J395,0)</f>
        <v>0</v>
      </c>
      <c r="BI395" s="212">
        <f>IF(N395="nulová",J395,0)</f>
        <v>0</v>
      </c>
      <c r="BJ395" s="19" t="s">
        <v>83</v>
      </c>
      <c r="BK395" s="212">
        <f>ROUND(I395*H395,2)</f>
        <v>0</v>
      </c>
      <c r="BL395" s="19" t="s">
        <v>177</v>
      </c>
      <c r="BM395" s="211" t="s">
        <v>523</v>
      </c>
    </row>
    <row r="396" s="14" customFormat="1">
      <c r="A396" s="14"/>
      <c r="B396" s="224"/>
      <c r="C396" s="225"/>
      <c r="D396" s="215" t="s">
        <v>135</v>
      </c>
      <c r="E396" s="226" t="s">
        <v>20</v>
      </c>
      <c r="F396" s="227" t="s">
        <v>80</v>
      </c>
      <c r="G396" s="225"/>
      <c r="H396" s="228">
        <v>13</v>
      </c>
      <c r="I396" s="229"/>
      <c r="J396" s="225"/>
      <c r="K396" s="225"/>
      <c r="L396" s="230"/>
      <c r="M396" s="231"/>
      <c r="N396" s="232"/>
      <c r="O396" s="232"/>
      <c r="P396" s="232"/>
      <c r="Q396" s="232"/>
      <c r="R396" s="232"/>
      <c r="S396" s="232"/>
      <c r="T396" s="23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34" t="s">
        <v>135</v>
      </c>
      <c r="AU396" s="234" t="s">
        <v>83</v>
      </c>
      <c r="AV396" s="14" t="s">
        <v>83</v>
      </c>
      <c r="AW396" s="14" t="s">
        <v>34</v>
      </c>
      <c r="AX396" s="14" t="s">
        <v>78</v>
      </c>
      <c r="AY396" s="234" t="s">
        <v>125</v>
      </c>
    </row>
    <row r="397" s="2" customFormat="1">
      <c r="A397" s="40"/>
      <c r="B397" s="41"/>
      <c r="C397" s="200" t="s">
        <v>524</v>
      </c>
      <c r="D397" s="200" t="s">
        <v>128</v>
      </c>
      <c r="E397" s="201" t="s">
        <v>525</v>
      </c>
      <c r="F397" s="202" t="s">
        <v>526</v>
      </c>
      <c r="G397" s="203" t="s">
        <v>131</v>
      </c>
      <c r="H397" s="204">
        <v>13</v>
      </c>
      <c r="I397" s="205"/>
      <c r="J397" s="206">
        <f>ROUND(I397*H397,2)</f>
        <v>0</v>
      </c>
      <c r="K397" s="202" t="s">
        <v>132</v>
      </c>
      <c r="L397" s="46"/>
      <c r="M397" s="207" t="s">
        <v>20</v>
      </c>
      <c r="N397" s="208" t="s">
        <v>45</v>
      </c>
      <c r="O397" s="86"/>
      <c r="P397" s="209">
        <f>O397*H397</f>
        <v>0</v>
      </c>
      <c r="Q397" s="209">
        <v>0</v>
      </c>
      <c r="R397" s="209">
        <f>Q397*H397</f>
        <v>0</v>
      </c>
      <c r="S397" s="209">
        <v>0</v>
      </c>
      <c r="T397" s="210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1" t="s">
        <v>177</v>
      </c>
      <c r="AT397" s="211" t="s">
        <v>128</v>
      </c>
      <c r="AU397" s="211" t="s">
        <v>83</v>
      </c>
      <c r="AY397" s="19" t="s">
        <v>125</v>
      </c>
      <c r="BE397" s="212">
        <f>IF(N397="základní",J397,0)</f>
        <v>0</v>
      </c>
      <c r="BF397" s="212">
        <f>IF(N397="snížená",J397,0)</f>
        <v>0</v>
      </c>
      <c r="BG397" s="212">
        <f>IF(N397="zákl. přenesená",J397,0)</f>
        <v>0</v>
      </c>
      <c r="BH397" s="212">
        <f>IF(N397="sníž. přenesená",J397,0)</f>
        <v>0</v>
      </c>
      <c r="BI397" s="212">
        <f>IF(N397="nulová",J397,0)</f>
        <v>0</v>
      </c>
      <c r="BJ397" s="19" t="s">
        <v>83</v>
      </c>
      <c r="BK397" s="212">
        <f>ROUND(I397*H397,2)</f>
        <v>0</v>
      </c>
      <c r="BL397" s="19" t="s">
        <v>177</v>
      </c>
      <c r="BM397" s="211" t="s">
        <v>527</v>
      </c>
    </row>
    <row r="398" s="14" customFormat="1">
      <c r="A398" s="14"/>
      <c r="B398" s="224"/>
      <c r="C398" s="225"/>
      <c r="D398" s="215" t="s">
        <v>135</v>
      </c>
      <c r="E398" s="226" t="s">
        <v>20</v>
      </c>
      <c r="F398" s="227" t="s">
        <v>80</v>
      </c>
      <c r="G398" s="225"/>
      <c r="H398" s="228">
        <v>13</v>
      </c>
      <c r="I398" s="229"/>
      <c r="J398" s="225"/>
      <c r="K398" s="225"/>
      <c r="L398" s="230"/>
      <c r="M398" s="231"/>
      <c r="N398" s="232"/>
      <c r="O398" s="232"/>
      <c r="P398" s="232"/>
      <c r="Q398" s="232"/>
      <c r="R398" s="232"/>
      <c r="S398" s="232"/>
      <c r="T398" s="23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34" t="s">
        <v>135</v>
      </c>
      <c r="AU398" s="234" t="s">
        <v>83</v>
      </c>
      <c r="AV398" s="14" t="s">
        <v>83</v>
      </c>
      <c r="AW398" s="14" t="s">
        <v>34</v>
      </c>
      <c r="AX398" s="14" t="s">
        <v>78</v>
      </c>
      <c r="AY398" s="234" t="s">
        <v>125</v>
      </c>
    </row>
    <row r="399" s="12" customFormat="1" ht="25.92" customHeight="1">
      <c r="A399" s="12"/>
      <c r="B399" s="184"/>
      <c r="C399" s="185"/>
      <c r="D399" s="186" t="s">
        <v>72</v>
      </c>
      <c r="E399" s="187" t="s">
        <v>528</v>
      </c>
      <c r="F399" s="187" t="s">
        <v>529</v>
      </c>
      <c r="G399" s="185"/>
      <c r="H399" s="185"/>
      <c r="I399" s="188"/>
      <c r="J399" s="189">
        <f>BK399</f>
        <v>0</v>
      </c>
      <c r="K399" s="185"/>
      <c r="L399" s="190"/>
      <c r="M399" s="191"/>
      <c r="N399" s="192"/>
      <c r="O399" s="192"/>
      <c r="P399" s="193">
        <f>SUM(P400:P407)</f>
        <v>0</v>
      </c>
      <c r="Q399" s="192"/>
      <c r="R399" s="193">
        <f>SUM(R400:R407)</f>
        <v>0</v>
      </c>
      <c r="S399" s="192"/>
      <c r="T399" s="194">
        <f>SUM(T400:T407)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195" t="s">
        <v>133</v>
      </c>
      <c r="AT399" s="196" t="s">
        <v>72</v>
      </c>
      <c r="AU399" s="196" t="s">
        <v>73</v>
      </c>
      <c r="AY399" s="195" t="s">
        <v>125</v>
      </c>
      <c r="BK399" s="197">
        <f>SUM(BK400:BK407)</f>
        <v>0</v>
      </c>
    </row>
    <row r="400" s="2" customFormat="1" ht="16.5" customHeight="1">
      <c r="A400" s="40"/>
      <c r="B400" s="41"/>
      <c r="C400" s="200" t="s">
        <v>530</v>
      </c>
      <c r="D400" s="200" t="s">
        <v>128</v>
      </c>
      <c r="E400" s="201" t="s">
        <v>531</v>
      </c>
      <c r="F400" s="202" t="s">
        <v>532</v>
      </c>
      <c r="G400" s="203" t="s">
        <v>533</v>
      </c>
      <c r="H400" s="204">
        <v>196</v>
      </c>
      <c r="I400" s="205"/>
      <c r="J400" s="206">
        <f>ROUND(I400*H400,2)</f>
        <v>0</v>
      </c>
      <c r="K400" s="202" t="s">
        <v>132</v>
      </c>
      <c r="L400" s="46"/>
      <c r="M400" s="207" t="s">
        <v>20</v>
      </c>
      <c r="N400" s="208" t="s">
        <v>45</v>
      </c>
      <c r="O400" s="86"/>
      <c r="P400" s="209">
        <f>O400*H400</f>
        <v>0</v>
      </c>
      <c r="Q400" s="209">
        <v>0</v>
      </c>
      <c r="R400" s="209">
        <f>Q400*H400</f>
        <v>0</v>
      </c>
      <c r="S400" s="209">
        <v>0</v>
      </c>
      <c r="T400" s="210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1" t="s">
        <v>534</v>
      </c>
      <c r="AT400" s="211" t="s">
        <v>128</v>
      </c>
      <c r="AU400" s="211" t="s">
        <v>78</v>
      </c>
      <c r="AY400" s="19" t="s">
        <v>125</v>
      </c>
      <c r="BE400" s="212">
        <f>IF(N400="základní",J400,0)</f>
        <v>0</v>
      </c>
      <c r="BF400" s="212">
        <f>IF(N400="snížená",J400,0)</f>
        <v>0</v>
      </c>
      <c r="BG400" s="212">
        <f>IF(N400="zákl. přenesená",J400,0)</f>
        <v>0</v>
      </c>
      <c r="BH400" s="212">
        <f>IF(N400="sníž. přenesená",J400,0)</f>
        <v>0</v>
      </c>
      <c r="BI400" s="212">
        <f>IF(N400="nulová",J400,0)</f>
        <v>0</v>
      </c>
      <c r="BJ400" s="19" t="s">
        <v>83</v>
      </c>
      <c r="BK400" s="212">
        <f>ROUND(I400*H400,2)</f>
        <v>0</v>
      </c>
      <c r="BL400" s="19" t="s">
        <v>534</v>
      </c>
      <c r="BM400" s="211" t="s">
        <v>535</v>
      </c>
    </row>
    <row r="401" s="2" customFormat="1" ht="16.5" customHeight="1">
      <c r="A401" s="40"/>
      <c r="B401" s="41"/>
      <c r="C401" s="257" t="s">
        <v>536</v>
      </c>
      <c r="D401" s="257" t="s">
        <v>470</v>
      </c>
      <c r="E401" s="258" t="s">
        <v>537</v>
      </c>
      <c r="F401" s="259" t="s">
        <v>538</v>
      </c>
      <c r="G401" s="260" t="s">
        <v>266</v>
      </c>
      <c r="H401" s="261">
        <v>98</v>
      </c>
      <c r="I401" s="262"/>
      <c r="J401" s="263">
        <f>ROUND(I401*H401,2)</f>
        <v>0</v>
      </c>
      <c r="K401" s="259" t="s">
        <v>20</v>
      </c>
      <c r="L401" s="264"/>
      <c r="M401" s="265" t="s">
        <v>20</v>
      </c>
      <c r="N401" s="266" t="s">
        <v>45</v>
      </c>
      <c r="O401" s="86"/>
      <c r="P401" s="209">
        <f>O401*H401</f>
        <v>0</v>
      </c>
      <c r="Q401" s="209">
        <v>0</v>
      </c>
      <c r="R401" s="209">
        <f>Q401*H401</f>
        <v>0</v>
      </c>
      <c r="S401" s="209">
        <v>0</v>
      </c>
      <c r="T401" s="210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1" t="s">
        <v>534</v>
      </c>
      <c r="AT401" s="211" t="s">
        <v>470</v>
      </c>
      <c r="AU401" s="211" t="s">
        <v>78</v>
      </c>
      <c r="AY401" s="19" t="s">
        <v>125</v>
      </c>
      <c r="BE401" s="212">
        <f>IF(N401="základní",J401,0)</f>
        <v>0</v>
      </c>
      <c r="BF401" s="212">
        <f>IF(N401="snížená",J401,0)</f>
        <v>0</v>
      </c>
      <c r="BG401" s="212">
        <f>IF(N401="zákl. přenesená",J401,0)</f>
        <v>0</v>
      </c>
      <c r="BH401" s="212">
        <f>IF(N401="sníž. přenesená",J401,0)</f>
        <v>0</v>
      </c>
      <c r="BI401" s="212">
        <f>IF(N401="nulová",J401,0)</f>
        <v>0</v>
      </c>
      <c r="BJ401" s="19" t="s">
        <v>83</v>
      </c>
      <c r="BK401" s="212">
        <f>ROUND(I401*H401,2)</f>
        <v>0</v>
      </c>
      <c r="BL401" s="19" t="s">
        <v>534</v>
      </c>
      <c r="BM401" s="211" t="s">
        <v>539</v>
      </c>
    </row>
    <row r="402" s="13" customFormat="1">
      <c r="A402" s="13"/>
      <c r="B402" s="213"/>
      <c r="C402" s="214"/>
      <c r="D402" s="215" t="s">
        <v>135</v>
      </c>
      <c r="E402" s="216" t="s">
        <v>20</v>
      </c>
      <c r="F402" s="217" t="s">
        <v>179</v>
      </c>
      <c r="G402" s="214"/>
      <c r="H402" s="216" t="s">
        <v>20</v>
      </c>
      <c r="I402" s="218"/>
      <c r="J402" s="214"/>
      <c r="K402" s="214"/>
      <c r="L402" s="219"/>
      <c r="M402" s="220"/>
      <c r="N402" s="221"/>
      <c r="O402" s="221"/>
      <c r="P402" s="221"/>
      <c r="Q402" s="221"/>
      <c r="R402" s="221"/>
      <c r="S402" s="221"/>
      <c r="T402" s="22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23" t="s">
        <v>135</v>
      </c>
      <c r="AU402" s="223" t="s">
        <v>78</v>
      </c>
      <c r="AV402" s="13" t="s">
        <v>78</v>
      </c>
      <c r="AW402" s="13" t="s">
        <v>34</v>
      </c>
      <c r="AX402" s="13" t="s">
        <v>73</v>
      </c>
      <c r="AY402" s="223" t="s">
        <v>125</v>
      </c>
    </row>
    <row r="403" s="13" customFormat="1">
      <c r="A403" s="13"/>
      <c r="B403" s="213"/>
      <c r="C403" s="214"/>
      <c r="D403" s="215" t="s">
        <v>135</v>
      </c>
      <c r="E403" s="216" t="s">
        <v>20</v>
      </c>
      <c r="F403" s="217" t="s">
        <v>463</v>
      </c>
      <c r="G403" s="214"/>
      <c r="H403" s="216" t="s">
        <v>20</v>
      </c>
      <c r="I403" s="218"/>
      <c r="J403" s="214"/>
      <c r="K403" s="214"/>
      <c r="L403" s="219"/>
      <c r="M403" s="220"/>
      <c r="N403" s="221"/>
      <c r="O403" s="221"/>
      <c r="P403" s="221"/>
      <c r="Q403" s="221"/>
      <c r="R403" s="221"/>
      <c r="S403" s="221"/>
      <c r="T403" s="22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23" t="s">
        <v>135</v>
      </c>
      <c r="AU403" s="223" t="s">
        <v>78</v>
      </c>
      <c r="AV403" s="13" t="s">
        <v>78</v>
      </c>
      <c r="AW403" s="13" t="s">
        <v>34</v>
      </c>
      <c r="AX403" s="13" t="s">
        <v>73</v>
      </c>
      <c r="AY403" s="223" t="s">
        <v>125</v>
      </c>
    </row>
    <row r="404" s="14" customFormat="1">
      <c r="A404" s="14"/>
      <c r="B404" s="224"/>
      <c r="C404" s="225"/>
      <c r="D404" s="215" t="s">
        <v>135</v>
      </c>
      <c r="E404" s="226" t="s">
        <v>20</v>
      </c>
      <c r="F404" s="227" t="s">
        <v>540</v>
      </c>
      <c r="G404" s="225"/>
      <c r="H404" s="228">
        <v>26</v>
      </c>
      <c r="I404" s="229"/>
      <c r="J404" s="225"/>
      <c r="K404" s="225"/>
      <c r="L404" s="230"/>
      <c r="M404" s="231"/>
      <c r="N404" s="232"/>
      <c r="O404" s="232"/>
      <c r="P404" s="232"/>
      <c r="Q404" s="232"/>
      <c r="R404" s="232"/>
      <c r="S404" s="232"/>
      <c r="T404" s="23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34" t="s">
        <v>135</v>
      </c>
      <c r="AU404" s="234" t="s">
        <v>78</v>
      </c>
      <c r="AV404" s="14" t="s">
        <v>83</v>
      </c>
      <c r="AW404" s="14" t="s">
        <v>34</v>
      </c>
      <c r="AX404" s="14" t="s">
        <v>73</v>
      </c>
      <c r="AY404" s="234" t="s">
        <v>125</v>
      </c>
    </row>
    <row r="405" s="13" customFormat="1">
      <c r="A405" s="13"/>
      <c r="B405" s="213"/>
      <c r="C405" s="214"/>
      <c r="D405" s="215" t="s">
        <v>135</v>
      </c>
      <c r="E405" s="216" t="s">
        <v>20</v>
      </c>
      <c r="F405" s="217" t="s">
        <v>541</v>
      </c>
      <c r="G405" s="214"/>
      <c r="H405" s="216" t="s">
        <v>20</v>
      </c>
      <c r="I405" s="218"/>
      <c r="J405" s="214"/>
      <c r="K405" s="214"/>
      <c r="L405" s="219"/>
      <c r="M405" s="220"/>
      <c r="N405" s="221"/>
      <c r="O405" s="221"/>
      <c r="P405" s="221"/>
      <c r="Q405" s="221"/>
      <c r="R405" s="221"/>
      <c r="S405" s="221"/>
      <c r="T405" s="22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23" t="s">
        <v>135</v>
      </c>
      <c r="AU405" s="223" t="s">
        <v>78</v>
      </c>
      <c r="AV405" s="13" t="s">
        <v>78</v>
      </c>
      <c r="AW405" s="13" t="s">
        <v>34</v>
      </c>
      <c r="AX405" s="13" t="s">
        <v>73</v>
      </c>
      <c r="AY405" s="223" t="s">
        <v>125</v>
      </c>
    </row>
    <row r="406" s="14" customFormat="1">
      <c r="A406" s="14"/>
      <c r="B406" s="224"/>
      <c r="C406" s="225"/>
      <c r="D406" s="215" t="s">
        <v>135</v>
      </c>
      <c r="E406" s="226" t="s">
        <v>20</v>
      </c>
      <c r="F406" s="227" t="s">
        <v>401</v>
      </c>
      <c r="G406" s="225"/>
      <c r="H406" s="228">
        <v>72</v>
      </c>
      <c r="I406" s="229"/>
      <c r="J406" s="225"/>
      <c r="K406" s="225"/>
      <c r="L406" s="230"/>
      <c r="M406" s="231"/>
      <c r="N406" s="232"/>
      <c r="O406" s="232"/>
      <c r="P406" s="232"/>
      <c r="Q406" s="232"/>
      <c r="R406" s="232"/>
      <c r="S406" s="232"/>
      <c r="T406" s="23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34" t="s">
        <v>135</v>
      </c>
      <c r="AU406" s="234" t="s">
        <v>78</v>
      </c>
      <c r="AV406" s="14" t="s">
        <v>83</v>
      </c>
      <c r="AW406" s="14" t="s">
        <v>34</v>
      </c>
      <c r="AX406" s="14" t="s">
        <v>73</v>
      </c>
      <c r="AY406" s="234" t="s">
        <v>125</v>
      </c>
    </row>
    <row r="407" s="15" customFormat="1">
      <c r="A407" s="15"/>
      <c r="B407" s="235"/>
      <c r="C407" s="236"/>
      <c r="D407" s="215" t="s">
        <v>135</v>
      </c>
      <c r="E407" s="237" t="s">
        <v>20</v>
      </c>
      <c r="F407" s="238" t="s">
        <v>140</v>
      </c>
      <c r="G407" s="236"/>
      <c r="H407" s="239">
        <v>98</v>
      </c>
      <c r="I407" s="240"/>
      <c r="J407" s="236"/>
      <c r="K407" s="236"/>
      <c r="L407" s="241"/>
      <c r="M407" s="242"/>
      <c r="N407" s="243"/>
      <c r="O407" s="243"/>
      <c r="P407" s="243"/>
      <c r="Q407" s="243"/>
      <c r="R407" s="243"/>
      <c r="S407" s="243"/>
      <c r="T407" s="244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45" t="s">
        <v>135</v>
      </c>
      <c r="AU407" s="245" t="s">
        <v>78</v>
      </c>
      <c r="AV407" s="15" t="s">
        <v>133</v>
      </c>
      <c r="AW407" s="15" t="s">
        <v>34</v>
      </c>
      <c r="AX407" s="15" t="s">
        <v>78</v>
      </c>
      <c r="AY407" s="245" t="s">
        <v>125</v>
      </c>
    </row>
    <row r="408" s="12" customFormat="1" ht="25.92" customHeight="1">
      <c r="A408" s="12"/>
      <c r="B408" s="184"/>
      <c r="C408" s="185"/>
      <c r="D408" s="186" t="s">
        <v>72</v>
      </c>
      <c r="E408" s="187" t="s">
        <v>542</v>
      </c>
      <c r="F408" s="187" t="s">
        <v>543</v>
      </c>
      <c r="G408" s="185"/>
      <c r="H408" s="185"/>
      <c r="I408" s="188"/>
      <c r="J408" s="189">
        <f>BK408</f>
        <v>0</v>
      </c>
      <c r="K408" s="185"/>
      <c r="L408" s="190"/>
      <c r="M408" s="191"/>
      <c r="N408" s="192"/>
      <c r="O408" s="192"/>
      <c r="P408" s="193">
        <f>P409+P411+P413+P415</f>
        <v>0</v>
      </c>
      <c r="Q408" s="192"/>
      <c r="R408" s="193">
        <f>R409+R411+R413+R415</f>
        <v>0</v>
      </c>
      <c r="S408" s="192"/>
      <c r="T408" s="194">
        <f>T409+T411+T413+T415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195" t="s">
        <v>155</v>
      </c>
      <c r="AT408" s="196" t="s">
        <v>72</v>
      </c>
      <c r="AU408" s="196" t="s">
        <v>73</v>
      </c>
      <c r="AY408" s="195" t="s">
        <v>125</v>
      </c>
      <c r="BK408" s="197">
        <f>BK409+BK411+BK413+BK415</f>
        <v>0</v>
      </c>
    </row>
    <row r="409" s="12" customFormat="1" ht="22.8" customHeight="1">
      <c r="A409" s="12"/>
      <c r="B409" s="184"/>
      <c r="C409" s="185"/>
      <c r="D409" s="186" t="s">
        <v>72</v>
      </c>
      <c r="E409" s="198" t="s">
        <v>544</v>
      </c>
      <c r="F409" s="198" t="s">
        <v>545</v>
      </c>
      <c r="G409" s="185"/>
      <c r="H409" s="185"/>
      <c r="I409" s="188"/>
      <c r="J409" s="199">
        <f>BK409</f>
        <v>0</v>
      </c>
      <c r="K409" s="185"/>
      <c r="L409" s="190"/>
      <c r="M409" s="191"/>
      <c r="N409" s="192"/>
      <c r="O409" s="192"/>
      <c r="P409" s="193">
        <f>P410</f>
        <v>0</v>
      </c>
      <c r="Q409" s="192"/>
      <c r="R409" s="193">
        <f>R410</f>
        <v>0</v>
      </c>
      <c r="S409" s="192"/>
      <c r="T409" s="194">
        <f>T410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195" t="s">
        <v>155</v>
      </c>
      <c r="AT409" s="196" t="s">
        <v>72</v>
      </c>
      <c r="AU409" s="196" t="s">
        <v>78</v>
      </c>
      <c r="AY409" s="195" t="s">
        <v>125</v>
      </c>
      <c r="BK409" s="197">
        <f>BK410</f>
        <v>0</v>
      </c>
    </row>
    <row r="410" s="2" customFormat="1" ht="16.5" customHeight="1">
      <c r="A410" s="40"/>
      <c r="B410" s="41"/>
      <c r="C410" s="200" t="s">
        <v>546</v>
      </c>
      <c r="D410" s="200" t="s">
        <v>128</v>
      </c>
      <c r="E410" s="201" t="s">
        <v>547</v>
      </c>
      <c r="F410" s="202" t="s">
        <v>548</v>
      </c>
      <c r="G410" s="203" t="s">
        <v>528</v>
      </c>
      <c r="H410" s="204">
        <v>16</v>
      </c>
      <c r="I410" s="205"/>
      <c r="J410" s="206">
        <f>ROUND(I410*H410,2)</f>
        <v>0</v>
      </c>
      <c r="K410" s="202" t="s">
        <v>132</v>
      </c>
      <c r="L410" s="46"/>
      <c r="M410" s="207" t="s">
        <v>20</v>
      </c>
      <c r="N410" s="208" t="s">
        <v>45</v>
      </c>
      <c r="O410" s="86"/>
      <c r="P410" s="209">
        <f>O410*H410</f>
        <v>0</v>
      </c>
      <c r="Q410" s="209">
        <v>0</v>
      </c>
      <c r="R410" s="209">
        <f>Q410*H410</f>
        <v>0</v>
      </c>
      <c r="S410" s="209">
        <v>0</v>
      </c>
      <c r="T410" s="210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1" t="s">
        <v>549</v>
      </c>
      <c r="AT410" s="211" t="s">
        <v>128</v>
      </c>
      <c r="AU410" s="211" t="s">
        <v>83</v>
      </c>
      <c r="AY410" s="19" t="s">
        <v>125</v>
      </c>
      <c r="BE410" s="212">
        <f>IF(N410="základní",J410,0)</f>
        <v>0</v>
      </c>
      <c r="BF410" s="212">
        <f>IF(N410="snížená",J410,0)</f>
        <v>0</v>
      </c>
      <c r="BG410" s="212">
        <f>IF(N410="zákl. přenesená",J410,0)</f>
        <v>0</v>
      </c>
      <c r="BH410" s="212">
        <f>IF(N410="sníž. přenesená",J410,0)</f>
        <v>0</v>
      </c>
      <c r="BI410" s="212">
        <f>IF(N410="nulová",J410,0)</f>
        <v>0</v>
      </c>
      <c r="BJ410" s="19" t="s">
        <v>83</v>
      </c>
      <c r="BK410" s="212">
        <f>ROUND(I410*H410,2)</f>
        <v>0</v>
      </c>
      <c r="BL410" s="19" t="s">
        <v>549</v>
      </c>
      <c r="BM410" s="211" t="s">
        <v>550</v>
      </c>
    </row>
    <row r="411" s="12" customFormat="1" ht="22.8" customHeight="1">
      <c r="A411" s="12"/>
      <c r="B411" s="184"/>
      <c r="C411" s="185"/>
      <c r="D411" s="186" t="s">
        <v>72</v>
      </c>
      <c r="E411" s="198" t="s">
        <v>551</v>
      </c>
      <c r="F411" s="198" t="s">
        <v>552</v>
      </c>
      <c r="G411" s="185"/>
      <c r="H411" s="185"/>
      <c r="I411" s="188"/>
      <c r="J411" s="199">
        <f>BK411</f>
        <v>0</v>
      </c>
      <c r="K411" s="185"/>
      <c r="L411" s="190"/>
      <c r="M411" s="191"/>
      <c r="N411" s="192"/>
      <c r="O411" s="192"/>
      <c r="P411" s="193">
        <f>P412</f>
        <v>0</v>
      </c>
      <c r="Q411" s="192"/>
      <c r="R411" s="193">
        <f>R412</f>
        <v>0</v>
      </c>
      <c r="S411" s="192"/>
      <c r="T411" s="194">
        <f>T412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195" t="s">
        <v>155</v>
      </c>
      <c r="AT411" s="196" t="s">
        <v>72</v>
      </c>
      <c r="AU411" s="196" t="s">
        <v>78</v>
      </c>
      <c r="AY411" s="195" t="s">
        <v>125</v>
      </c>
      <c r="BK411" s="197">
        <f>BK412</f>
        <v>0</v>
      </c>
    </row>
    <row r="412" s="2" customFormat="1" ht="16.5" customHeight="1">
      <c r="A412" s="40"/>
      <c r="B412" s="41"/>
      <c r="C412" s="200" t="s">
        <v>553</v>
      </c>
      <c r="D412" s="200" t="s">
        <v>128</v>
      </c>
      <c r="E412" s="201" t="s">
        <v>554</v>
      </c>
      <c r="F412" s="202" t="s">
        <v>552</v>
      </c>
      <c r="G412" s="203" t="s">
        <v>399</v>
      </c>
      <c r="H412" s="204">
        <v>1</v>
      </c>
      <c r="I412" s="205"/>
      <c r="J412" s="206">
        <f>ROUND(I412*H412,2)</f>
        <v>0</v>
      </c>
      <c r="K412" s="202" t="s">
        <v>132</v>
      </c>
      <c r="L412" s="46"/>
      <c r="M412" s="207" t="s">
        <v>20</v>
      </c>
      <c r="N412" s="208" t="s">
        <v>45</v>
      </c>
      <c r="O412" s="86"/>
      <c r="P412" s="209">
        <f>O412*H412</f>
        <v>0</v>
      </c>
      <c r="Q412" s="209">
        <v>0</v>
      </c>
      <c r="R412" s="209">
        <f>Q412*H412</f>
        <v>0</v>
      </c>
      <c r="S412" s="209">
        <v>0</v>
      </c>
      <c r="T412" s="210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1" t="s">
        <v>549</v>
      </c>
      <c r="AT412" s="211" t="s">
        <v>128</v>
      </c>
      <c r="AU412" s="211" t="s">
        <v>83</v>
      </c>
      <c r="AY412" s="19" t="s">
        <v>125</v>
      </c>
      <c r="BE412" s="212">
        <f>IF(N412="základní",J412,0)</f>
        <v>0</v>
      </c>
      <c r="BF412" s="212">
        <f>IF(N412="snížená",J412,0)</f>
        <v>0</v>
      </c>
      <c r="BG412" s="212">
        <f>IF(N412="zákl. přenesená",J412,0)</f>
        <v>0</v>
      </c>
      <c r="BH412" s="212">
        <f>IF(N412="sníž. přenesená",J412,0)</f>
        <v>0</v>
      </c>
      <c r="BI412" s="212">
        <f>IF(N412="nulová",J412,0)</f>
        <v>0</v>
      </c>
      <c r="BJ412" s="19" t="s">
        <v>83</v>
      </c>
      <c r="BK412" s="212">
        <f>ROUND(I412*H412,2)</f>
        <v>0</v>
      </c>
      <c r="BL412" s="19" t="s">
        <v>549</v>
      </c>
      <c r="BM412" s="211" t="s">
        <v>555</v>
      </c>
    </row>
    <row r="413" s="12" customFormat="1" ht="22.8" customHeight="1">
      <c r="A413" s="12"/>
      <c r="B413" s="184"/>
      <c r="C413" s="185"/>
      <c r="D413" s="186" t="s">
        <v>72</v>
      </c>
      <c r="E413" s="198" t="s">
        <v>556</v>
      </c>
      <c r="F413" s="198" t="s">
        <v>557</v>
      </c>
      <c r="G413" s="185"/>
      <c r="H413" s="185"/>
      <c r="I413" s="188"/>
      <c r="J413" s="199">
        <f>BK413</f>
        <v>0</v>
      </c>
      <c r="K413" s="185"/>
      <c r="L413" s="190"/>
      <c r="M413" s="191"/>
      <c r="N413" s="192"/>
      <c r="O413" s="192"/>
      <c r="P413" s="193">
        <f>P414</f>
        <v>0</v>
      </c>
      <c r="Q413" s="192"/>
      <c r="R413" s="193">
        <f>R414</f>
        <v>0</v>
      </c>
      <c r="S413" s="192"/>
      <c r="T413" s="194">
        <f>T414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195" t="s">
        <v>155</v>
      </c>
      <c r="AT413" s="196" t="s">
        <v>72</v>
      </c>
      <c r="AU413" s="196" t="s">
        <v>78</v>
      </c>
      <c r="AY413" s="195" t="s">
        <v>125</v>
      </c>
      <c r="BK413" s="197">
        <f>BK414</f>
        <v>0</v>
      </c>
    </row>
    <row r="414" s="2" customFormat="1" ht="16.5" customHeight="1">
      <c r="A414" s="40"/>
      <c r="B414" s="41"/>
      <c r="C414" s="200" t="s">
        <v>558</v>
      </c>
      <c r="D414" s="200" t="s">
        <v>128</v>
      </c>
      <c r="E414" s="201" t="s">
        <v>559</v>
      </c>
      <c r="F414" s="202" t="s">
        <v>560</v>
      </c>
      <c r="G414" s="203" t="s">
        <v>399</v>
      </c>
      <c r="H414" s="204">
        <v>1</v>
      </c>
      <c r="I414" s="205"/>
      <c r="J414" s="206">
        <f>ROUND(I414*H414,2)</f>
        <v>0</v>
      </c>
      <c r="K414" s="202" t="s">
        <v>132</v>
      </c>
      <c r="L414" s="46"/>
      <c r="M414" s="207" t="s">
        <v>20</v>
      </c>
      <c r="N414" s="208" t="s">
        <v>45</v>
      </c>
      <c r="O414" s="86"/>
      <c r="P414" s="209">
        <f>O414*H414</f>
        <v>0</v>
      </c>
      <c r="Q414" s="209">
        <v>0</v>
      </c>
      <c r="R414" s="209">
        <f>Q414*H414</f>
        <v>0</v>
      </c>
      <c r="S414" s="209">
        <v>0</v>
      </c>
      <c r="T414" s="210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1" t="s">
        <v>549</v>
      </c>
      <c r="AT414" s="211" t="s">
        <v>128</v>
      </c>
      <c r="AU414" s="211" t="s">
        <v>83</v>
      </c>
      <c r="AY414" s="19" t="s">
        <v>125</v>
      </c>
      <c r="BE414" s="212">
        <f>IF(N414="základní",J414,0)</f>
        <v>0</v>
      </c>
      <c r="BF414" s="212">
        <f>IF(N414="snížená",J414,0)</f>
        <v>0</v>
      </c>
      <c r="BG414" s="212">
        <f>IF(N414="zákl. přenesená",J414,0)</f>
        <v>0</v>
      </c>
      <c r="BH414" s="212">
        <f>IF(N414="sníž. přenesená",J414,0)</f>
        <v>0</v>
      </c>
      <c r="BI414" s="212">
        <f>IF(N414="nulová",J414,0)</f>
        <v>0</v>
      </c>
      <c r="BJ414" s="19" t="s">
        <v>83</v>
      </c>
      <c r="BK414" s="212">
        <f>ROUND(I414*H414,2)</f>
        <v>0</v>
      </c>
      <c r="BL414" s="19" t="s">
        <v>549</v>
      </c>
      <c r="BM414" s="211" t="s">
        <v>561</v>
      </c>
    </row>
    <row r="415" s="12" customFormat="1" ht="22.8" customHeight="1">
      <c r="A415" s="12"/>
      <c r="B415" s="184"/>
      <c r="C415" s="185"/>
      <c r="D415" s="186" t="s">
        <v>72</v>
      </c>
      <c r="E415" s="198" t="s">
        <v>562</v>
      </c>
      <c r="F415" s="198" t="s">
        <v>563</v>
      </c>
      <c r="G415" s="185"/>
      <c r="H415" s="185"/>
      <c r="I415" s="188"/>
      <c r="J415" s="199">
        <f>BK415</f>
        <v>0</v>
      </c>
      <c r="K415" s="185"/>
      <c r="L415" s="190"/>
      <c r="M415" s="191"/>
      <c r="N415" s="192"/>
      <c r="O415" s="192"/>
      <c r="P415" s="193">
        <f>P416</f>
        <v>0</v>
      </c>
      <c r="Q415" s="192"/>
      <c r="R415" s="193">
        <f>R416</f>
        <v>0</v>
      </c>
      <c r="S415" s="192"/>
      <c r="T415" s="194">
        <f>T416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195" t="s">
        <v>155</v>
      </c>
      <c r="AT415" s="196" t="s">
        <v>72</v>
      </c>
      <c r="AU415" s="196" t="s">
        <v>78</v>
      </c>
      <c r="AY415" s="195" t="s">
        <v>125</v>
      </c>
      <c r="BK415" s="197">
        <f>BK416</f>
        <v>0</v>
      </c>
    </row>
    <row r="416" s="2" customFormat="1" ht="16.5" customHeight="1">
      <c r="A416" s="40"/>
      <c r="B416" s="41"/>
      <c r="C416" s="200" t="s">
        <v>564</v>
      </c>
      <c r="D416" s="200" t="s">
        <v>128</v>
      </c>
      <c r="E416" s="201" t="s">
        <v>565</v>
      </c>
      <c r="F416" s="202" t="s">
        <v>563</v>
      </c>
      <c r="G416" s="203" t="s">
        <v>399</v>
      </c>
      <c r="H416" s="204">
        <v>1</v>
      </c>
      <c r="I416" s="205"/>
      <c r="J416" s="206">
        <f>ROUND(I416*H416,2)</f>
        <v>0</v>
      </c>
      <c r="K416" s="202" t="s">
        <v>132</v>
      </c>
      <c r="L416" s="46"/>
      <c r="M416" s="267" t="s">
        <v>20</v>
      </c>
      <c r="N416" s="268" t="s">
        <v>45</v>
      </c>
      <c r="O416" s="269"/>
      <c r="P416" s="270">
        <f>O416*H416</f>
        <v>0</v>
      </c>
      <c r="Q416" s="270">
        <v>0</v>
      </c>
      <c r="R416" s="270">
        <f>Q416*H416</f>
        <v>0</v>
      </c>
      <c r="S416" s="270">
        <v>0</v>
      </c>
      <c r="T416" s="271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1" t="s">
        <v>549</v>
      </c>
      <c r="AT416" s="211" t="s">
        <v>128</v>
      </c>
      <c r="AU416" s="211" t="s">
        <v>83</v>
      </c>
      <c r="AY416" s="19" t="s">
        <v>125</v>
      </c>
      <c r="BE416" s="212">
        <f>IF(N416="základní",J416,0)</f>
        <v>0</v>
      </c>
      <c r="BF416" s="212">
        <f>IF(N416="snížená",J416,0)</f>
        <v>0</v>
      </c>
      <c r="BG416" s="212">
        <f>IF(N416="zákl. přenesená",J416,0)</f>
        <v>0</v>
      </c>
      <c r="BH416" s="212">
        <f>IF(N416="sníž. přenesená",J416,0)</f>
        <v>0</v>
      </c>
      <c r="BI416" s="212">
        <f>IF(N416="nulová",J416,0)</f>
        <v>0</v>
      </c>
      <c r="BJ416" s="19" t="s">
        <v>83</v>
      </c>
      <c r="BK416" s="212">
        <f>ROUND(I416*H416,2)</f>
        <v>0</v>
      </c>
      <c r="BL416" s="19" t="s">
        <v>549</v>
      </c>
      <c r="BM416" s="211" t="s">
        <v>566</v>
      </c>
    </row>
    <row r="417" s="2" customFormat="1" ht="6.96" customHeight="1">
      <c r="A417" s="40"/>
      <c r="B417" s="61"/>
      <c r="C417" s="62"/>
      <c r="D417" s="62"/>
      <c r="E417" s="62"/>
      <c r="F417" s="62"/>
      <c r="G417" s="62"/>
      <c r="H417" s="62"/>
      <c r="I417" s="62"/>
      <c r="J417" s="62"/>
      <c r="K417" s="62"/>
      <c r="L417" s="46"/>
      <c r="M417" s="40"/>
      <c r="O417" s="40"/>
      <c r="P417" s="40"/>
      <c r="Q417" s="40"/>
      <c r="R417" s="40"/>
      <c r="S417" s="40"/>
      <c r="T417" s="40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</row>
  </sheetData>
  <sheetProtection sheet="1" autoFilter="0" formatColumns="0" formatRows="0" objects="1" scenarios="1" spinCount="100000" saltValue="JXqnFDhtJCj87Xaj2Hpz0DAiN8eoUZgwO2E98EGFDOiVGKGxLvCcnLsniEJsI0al3qw1V3OPdLbS7w+vfEpzug==" hashValue="tvBplE8Rlsc8YvNYA53iG4+qfqbXl4lh+2OM4/iuwOSqwBMreCpJeUQ+dtD0TplqJElUS+QzGCezxrtBvKwS4g==" algorithmName="SHA-512" password="CC35"/>
  <autoFilter ref="C93:K416"/>
  <mergeCells count="6">
    <mergeCell ref="E7:H7"/>
    <mergeCell ref="E16:H16"/>
    <mergeCell ref="E25:H25"/>
    <mergeCell ref="E46:H46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6"/>
      <c r="C3" s="127"/>
      <c r="D3" s="127"/>
      <c r="E3" s="127"/>
      <c r="F3" s="127"/>
      <c r="G3" s="127"/>
      <c r="H3" s="22"/>
    </row>
    <row r="4" s="1" customFormat="1" ht="24.96" customHeight="1">
      <c r="B4" s="22"/>
      <c r="C4" s="128" t="s">
        <v>567</v>
      </c>
      <c r="H4" s="22"/>
    </row>
    <row r="5" s="1" customFormat="1" ht="12" customHeight="1">
      <c r="B5" s="22"/>
      <c r="C5" s="272" t="s">
        <v>14</v>
      </c>
      <c r="D5" s="137" t="s">
        <v>15</v>
      </c>
      <c r="E5" s="1"/>
      <c r="F5" s="1"/>
      <c r="H5" s="22"/>
    </row>
    <row r="6" s="1" customFormat="1" ht="36.96" customHeight="1">
      <c r="B6" s="22"/>
      <c r="C6" s="273" t="s">
        <v>17</v>
      </c>
      <c r="D6" s="274" t="s">
        <v>18</v>
      </c>
      <c r="E6" s="1"/>
      <c r="F6" s="1"/>
      <c r="H6" s="22"/>
    </row>
    <row r="7" s="1" customFormat="1" ht="16.5" customHeight="1">
      <c r="B7" s="22"/>
      <c r="C7" s="130" t="s">
        <v>24</v>
      </c>
      <c r="D7" s="134" t="str">
        <f>'Rekapitulace stavby'!AN8</f>
        <v>4. 2. 2021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73"/>
      <c r="B9" s="275"/>
      <c r="C9" s="276" t="s">
        <v>54</v>
      </c>
      <c r="D9" s="277" t="s">
        <v>55</v>
      </c>
      <c r="E9" s="277" t="s">
        <v>112</v>
      </c>
      <c r="F9" s="278" t="s">
        <v>568</v>
      </c>
      <c r="G9" s="173"/>
      <c r="H9" s="275"/>
    </row>
    <row r="10" s="2" customFormat="1" ht="26.4" customHeight="1">
      <c r="A10" s="40"/>
      <c r="B10" s="46"/>
      <c r="C10" s="279" t="s">
        <v>15</v>
      </c>
      <c r="D10" s="279" t="s">
        <v>18</v>
      </c>
      <c r="E10" s="40"/>
      <c r="F10" s="40"/>
      <c r="G10" s="40"/>
      <c r="H10" s="46"/>
    </row>
    <row r="11" s="2" customFormat="1" ht="16.8" customHeight="1">
      <c r="A11" s="40"/>
      <c r="B11" s="46"/>
      <c r="C11" s="280" t="s">
        <v>80</v>
      </c>
      <c r="D11" s="281" t="s">
        <v>81</v>
      </c>
      <c r="E11" s="282" t="s">
        <v>20</v>
      </c>
      <c r="F11" s="283">
        <v>13</v>
      </c>
      <c r="G11" s="40"/>
      <c r="H11" s="46"/>
    </row>
    <row r="12" s="2" customFormat="1" ht="16.8" customHeight="1">
      <c r="A12" s="40"/>
      <c r="B12" s="46"/>
      <c r="C12" s="284" t="s">
        <v>20</v>
      </c>
      <c r="D12" s="284" t="s">
        <v>179</v>
      </c>
      <c r="E12" s="19" t="s">
        <v>20</v>
      </c>
      <c r="F12" s="285">
        <v>0</v>
      </c>
      <c r="G12" s="40"/>
      <c r="H12" s="46"/>
    </row>
    <row r="13" s="2" customFormat="1" ht="16.8" customHeight="1">
      <c r="A13" s="40"/>
      <c r="B13" s="46"/>
      <c r="C13" s="284" t="s">
        <v>20</v>
      </c>
      <c r="D13" s="284" t="s">
        <v>463</v>
      </c>
      <c r="E13" s="19" t="s">
        <v>20</v>
      </c>
      <c r="F13" s="285">
        <v>0</v>
      </c>
      <c r="G13" s="40"/>
      <c r="H13" s="46"/>
    </row>
    <row r="14" s="2" customFormat="1" ht="16.8" customHeight="1">
      <c r="A14" s="40"/>
      <c r="B14" s="46"/>
      <c r="C14" s="284" t="s">
        <v>20</v>
      </c>
      <c r="D14" s="284" t="s">
        <v>519</v>
      </c>
      <c r="E14" s="19" t="s">
        <v>20</v>
      </c>
      <c r="F14" s="285">
        <v>13</v>
      </c>
      <c r="G14" s="40"/>
      <c r="H14" s="46"/>
    </row>
    <row r="15" s="2" customFormat="1" ht="16.8" customHeight="1">
      <c r="A15" s="40"/>
      <c r="B15" s="46"/>
      <c r="C15" s="284" t="s">
        <v>80</v>
      </c>
      <c r="D15" s="284" t="s">
        <v>140</v>
      </c>
      <c r="E15" s="19" t="s">
        <v>20</v>
      </c>
      <c r="F15" s="285">
        <v>13</v>
      </c>
      <c r="G15" s="40"/>
      <c r="H15" s="46"/>
    </row>
    <row r="16" s="2" customFormat="1" ht="16.8" customHeight="1">
      <c r="A16" s="40"/>
      <c r="B16" s="46"/>
      <c r="C16" s="286" t="s">
        <v>569</v>
      </c>
      <c r="D16" s="40"/>
      <c r="E16" s="40"/>
      <c r="F16" s="40"/>
      <c r="G16" s="40"/>
      <c r="H16" s="46"/>
    </row>
    <row r="17" s="2" customFormat="1" ht="16.8" customHeight="1">
      <c r="A17" s="40"/>
      <c r="B17" s="46"/>
      <c r="C17" s="284" t="s">
        <v>516</v>
      </c>
      <c r="D17" s="284" t="s">
        <v>570</v>
      </c>
      <c r="E17" s="19" t="s">
        <v>131</v>
      </c>
      <c r="F17" s="285">
        <v>13</v>
      </c>
      <c r="G17" s="40"/>
      <c r="H17" s="46"/>
    </row>
    <row r="18" s="2" customFormat="1" ht="16.8" customHeight="1">
      <c r="A18" s="40"/>
      <c r="B18" s="46"/>
      <c r="C18" s="284" t="s">
        <v>521</v>
      </c>
      <c r="D18" s="284" t="s">
        <v>571</v>
      </c>
      <c r="E18" s="19" t="s">
        <v>131</v>
      </c>
      <c r="F18" s="285">
        <v>13</v>
      </c>
      <c r="G18" s="40"/>
      <c r="H18" s="46"/>
    </row>
    <row r="19" s="2" customFormat="1" ht="16.8" customHeight="1">
      <c r="A19" s="40"/>
      <c r="B19" s="46"/>
      <c r="C19" s="284" t="s">
        <v>525</v>
      </c>
      <c r="D19" s="284" t="s">
        <v>572</v>
      </c>
      <c r="E19" s="19" t="s">
        <v>131</v>
      </c>
      <c r="F19" s="285">
        <v>13</v>
      </c>
      <c r="G19" s="40"/>
      <c r="H19" s="46"/>
    </row>
    <row r="20" s="2" customFormat="1" ht="7.44" customHeight="1">
      <c r="A20" s="40"/>
      <c r="B20" s="153"/>
      <c r="C20" s="154"/>
      <c r="D20" s="154"/>
      <c r="E20" s="154"/>
      <c r="F20" s="154"/>
      <c r="G20" s="154"/>
      <c r="H20" s="46"/>
    </row>
    <row r="21" s="2" customFormat="1">
      <c r="A21" s="40"/>
      <c r="B21" s="40"/>
      <c r="C21" s="40"/>
      <c r="D21" s="40"/>
      <c r="E21" s="40"/>
      <c r="F21" s="40"/>
      <c r="G21" s="40"/>
      <c r="H21" s="40"/>
    </row>
  </sheetData>
  <sheetProtection sheet="1" formatColumns="0" formatRows="0" objects="1" scenarios="1" spinCount="100000" saltValue="c8WkdOs80nLv8JN3wjOHjEF+3R30I7iMR/K0w/pB0RTa2lhUsinIWctrERVYm23uslSYBZgNBMLpQJVCujtQLw==" hashValue="zbFlnEpLyxnssP8jT1D79TQqhf9Cxay2/DCw6dY8CLU7y4SbW8bEXuPfYj6qbYSu7ogDNVARIWJh5RwW7wkUZQ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573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574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575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576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577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578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579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580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581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582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583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77</v>
      </c>
      <c r="F18" s="298" t="s">
        <v>584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585</v>
      </c>
      <c r="F19" s="298" t="s">
        <v>586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587</v>
      </c>
      <c r="F20" s="298" t="s">
        <v>588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589</v>
      </c>
      <c r="F21" s="298" t="s">
        <v>590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591</v>
      </c>
      <c r="F22" s="298" t="s">
        <v>592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593</v>
      </c>
      <c r="F23" s="298" t="s">
        <v>594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595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596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597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598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599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600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601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602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603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111</v>
      </c>
      <c r="F36" s="298"/>
      <c r="G36" s="298" t="s">
        <v>604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605</v>
      </c>
      <c r="F37" s="298"/>
      <c r="G37" s="298" t="s">
        <v>606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54</v>
      </c>
      <c r="F38" s="298"/>
      <c r="G38" s="298" t="s">
        <v>607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55</v>
      </c>
      <c r="F39" s="298"/>
      <c r="G39" s="298" t="s">
        <v>608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112</v>
      </c>
      <c r="F40" s="298"/>
      <c r="G40" s="298" t="s">
        <v>609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113</v>
      </c>
      <c r="F41" s="298"/>
      <c r="G41" s="298" t="s">
        <v>610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611</v>
      </c>
      <c r="F42" s="298"/>
      <c r="G42" s="298" t="s">
        <v>612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613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614</v>
      </c>
      <c r="F44" s="298"/>
      <c r="G44" s="298" t="s">
        <v>615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115</v>
      </c>
      <c r="F45" s="298"/>
      <c r="G45" s="298" t="s">
        <v>616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617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618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619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620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621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622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623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624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625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626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627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628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629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630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631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632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633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634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635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636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637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638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639</v>
      </c>
      <c r="D76" s="316"/>
      <c r="E76" s="316"/>
      <c r="F76" s="316" t="s">
        <v>640</v>
      </c>
      <c r="G76" s="317"/>
      <c r="H76" s="316" t="s">
        <v>55</v>
      </c>
      <c r="I76" s="316" t="s">
        <v>58</v>
      </c>
      <c r="J76" s="316" t="s">
        <v>641</v>
      </c>
      <c r="K76" s="315"/>
    </row>
    <row r="77" s="1" customFormat="1" ht="17.25" customHeight="1">
      <c r="B77" s="313"/>
      <c r="C77" s="318" t="s">
        <v>642</v>
      </c>
      <c r="D77" s="318"/>
      <c r="E77" s="318"/>
      <c r="F77" s="319" t="s">
        <v>643</v>
      </c>
      <c r="G77" s="320"/>
      <c r="H77" s="318"/>
      <c r="I77" s="318"/>
      <c r="J77" s="318" t="s">
        <v>644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54</v>
      </c>
      <c r="D79" s="323"/>
      <c r="E79" s="323"/>
      <c r="F79" s="324" t="s">
        <v>645</v>
      </c>
      <c r="G79" s="325"/>
      <c r="H79" s="301" t="s">
        <v>646</v>
      </c>
      <c r="I79" s="301" t="s">
        <v>647</v>
      </c>
      <c r="J79" s="301">
        <v>20</v>
      </c>
      <c r="K79" s="315"/>
    </row>
    <row r="80" s="1" customFormat="1" ht="15" customHeight="1">
      <c r="B80" s="313"/>
      <c r="C80" s="301" t="s">
        <v>648</v>
      </c>
      <c r="D80" s="301"/>
      <c r="E80" s="301"/>
      <c r="F80" s="324" t="s">
        <v>645</v>
      </c>
      <c r="G80" s="325"/>
      <c r="H80" s="301" t="s">
        <v>649</v>
      </c>
      <c r="I80" s="301" t="s">
        <v>647</v>
      </c>
      <c r="J80" s="301">
        <v>120</v>
      </c>
      <c r="K80" s="315"/>
    </row>
    <row r="81" s="1" customFormat="1" ht="15" customHeight="1">
      <c r="B81" s="326"/>
      <c r="C81" s="301" t="s">
        <v>650</v>
      </c>
      <c r="D81" s="301"/>
      <c r="E81" s="301"/>
      <c r="F81" s="324" t="s">
        <v>651</v>
      </c>
      <c r="G81" s="325"/>
      <c r="H81" s="301" t="s">
        <v>652</v>
      </c>
      <c r="I81" s="301" t="s">
        <v>647</v>
      </c>
      <c r="J81" s="301">
        <v>50</v>
      </c>
      <c r="K81" s="315"/>
    </row>
    <row r="82" s="1" customFormat="1" ht="15" customHeight="1">
      <c r="B82" s="326"/>
      <c r="C82" s="301" t="s">
        <v>653</v>
      </c>
      <c r="D82" s="301"/>
      <c r="E82" s="301"/>
      <c r="F82" s="324" t="s">
        <v>645</v>
      </c>
      <c r="G82" s="325"/>
      <c r="H82" s="301" t="s">
        <v>654</v>
      </c>
      <c r="I82" s="301" t="s">
        <v>655</v>
      </c>
      <c r="J82" s="301"/>
      <c r="K82" s="315"/>
    </row>
    <row r="83" s="1" customFormat="1" ht="15" customHeight="1">
      <c r="B83" s="326"/>
      <c r="C83" s="327" t="s">
        <v>656</v>
      </c>
      <c r="D83" s="327"/>
      <c r="E83" s="327"/>
      <c r="F83" s="328" t="s">
        <v>651</v>
      </c>
      <c r="G83" s="327"/>
      <c r="H83" s="327" t="s">
        <v>657</v>
      </c>
      <c r="I83" s="327" t="s">
        <v>647</v>
      </c>
      <c r="J83" s="327">
        <v>15</v>
      </c>
      <c r="K83" s="315"/>
    </row>
    <row r="84" s="1" customFormat="1" ht="15" customHeight="1">
      <c r="B84" s="326"/>
      <c r="C84" s="327" t="s">
        <v>658</v>
      </c>
      <c r="D84" s="327"/>
      <c r="E84" s="327"/>
      <c r="F84" s="328" t="s">
        <v>651</v>
      </c>
      <c r="G84" s="327"/>
      <c r="H84" s="327" t="s">
        <v>659</v>
      </c>
      <c r="I84" s="327" t="s">
        <v>647</v>
      </c>
      <c r="J84" s="327">
        <v>15</v>
      </c>
      <c r="K84" s="315"/>
    </row>
    <row r="85" s="1" customFormat="1" ht="15" customHeight="1">
      <c r="B85" s="326"/>
      <c r="C85" s="327" t="s">
        <v>660</v>
      </c>
      <c r="D85" s="327"/>
      <c r="E85" s="327"/>
      <c r="F85" s="328" t="s">
        <v>651</v>
      </c>
      <c r="G85" s="327"/>
      <c r="H85" s="327" t="s">
        <v>661</v>
      </c>
      <c r="I85" s="327" t="s">
        <v>647</v>
      </c>
      <c r="J85" s="327">
        <v>20</v>
      </c>
      <c r="K85" s="315"/>
    </row>
    <row r="86" s="1" customFormat="1" ht="15" customHeight="1">
      <c r="B86" s="326"/>
      <c r="C86" s="327" t="s">
        <v>662</v>
      </c>
      <c r="D86" s="327"/>
      <c r="E86" s="327"/>
      <c r="F86" s="328" t="s">
        <v>651</v>
      </c>
      <c r="G86" s="327"/>
      <c r="H86" s="327" t="s">
        <v>663</v>
      </c>
      <c r="I86" s="327" t="s">
        <v>647</v>
      </c>
      <c r="J86" s="327">
        <v>20</v>
      </c>
      <c r="K86" s="315"/>
    </row>
    <row r="87" s="1" customFormat="1" ht="15" customHeight="1">
      <c r="B87" s="326"/>
      <c r="C87" s="301" t="s">
        <v>664</v>
      </c>
      <c r="D87" s="301"/>
      <c r="E87" s="301"/>
      <c r="F87" s="324" t="s">
        <v>651</v>
      </c>
      <c r="G87" s="325"/>
      <c r="H87" s="301" t="s">
        <v>665</v>
      </c>
      <c r="I87" s="301" t="s">
        <v>647</v>
      </c>
      <c r="J87" s="301">
        <v>50</v>
      </c>
      <c r="K87" s="315"/>
    </row>
    <row r="88" s="1" customFormat="1" ht="15" customHeight="1">
      <c r="B88" s="326"/>
      <c r="C88" s="301" t="s">
        <v>666</v>
      </c>
      <c r="D88" s="301"/>
      <c r="E88" s="301"/>
      <c r="F88" s="324" t="s">
        <v>651</v>
      </c>
      <c r="G88" s="325"/>
      <c r="H88" s="301" t="s">
        <v>667</v>
      </c>
      <c r="I88" s="301" t="s">
        <v>647</v>
      </c>
      <c r="J88" s="301">
        <v>20</v>
      </c>
      <c r="K88" s="315"/>
    </row>
    <row r="89" s="1" customFormat="1" ht="15" customHeight="1">
      <c r="B89" s="326"/>
      <c r="C89" s="301" t="s">
        <v>668</v>
      </c>
      <c r="D89" s="301"/>
      <c r="E89" s="301"/>
      <c r="F89" s="324" t="s">
        <v>651</v>
      </c>
      <c r="G89" s="325"/>
      <c r="H89" s="301" t="s">
        <v>669</v>
      </c>
      <c r="I89" s="301" t="s">
        <v>647</v>
      </c>
      <c r="J89" s="301">
        <v>20</v>
      </c>
      <c r="K89" s="315"/>
    </row>
    <row r="90" s="1" customFormat="1" ht="15" customHeight="1">
      <c r="B90" s="326"/>
      <c r="C90" s="301" t="s">
        <v>670</v>
      </c>
      <c r="D90" s="301"/>
      <c r="E90" s="301"/>
      <c r="F90" s="324" t="s">
        <v>651</v>
      </c>
      <c r="G90" s="325"/>
      <c r="H90" s="301" t="s">
        <v>671</v>
      </c>
      <c r="I90" s="301" t="s">
        <v>647</v>
      </c>
      <c r="J90" s="301">
        <v>50</v>
      </c>
      <c r="K90" s="315"/>
    </row>
    <row r="91" s="1" customFormat="1" ht="15" customHeight="1">
      <c r="B91" s="326"/>
      <c r="C91" s="301" t="s">
        <v>672</v>
      </c>
      <c r="D91" s="301"/>
      <c r="E91" s="301"/>
      <c r="F91" s="324" t="s">
        <v>651</v>
      </c>
      <c r="G91" s="325"/>
      <c r="H91" s="301" t="s">
        <v>672</v>
      </c>
      <c r="I91" s="301" t="s">
        <v>647</v>
      </c>
      <c r="J91" s="301">
        <v>50</v>
      </c>
      <c r="K91" s="315"/>
    </row>
    <row r="92" s="1" customFormat="1" ht="15" customHeight="1">
      <c r="B92" s="326"/>
      <c r="C92" s="301" t="s">
        <v>673</v>
      </c>
      <c r="D92" s="301"/>
      <c r="E92" s="301"/>
      <c r="F92" s="324" t="s">
        <v>651</v>
      </c>
      <c r="G92" s="325"/>
      <c r="H92" s="301" t="s">
        <v>674</v>
      </c>
      <c r="I92" s="301" t="s">
        <v>647</v>
      </c>
      <c r="J92" s="301">
        <v>255</v>
      </c>
      <c r="K92" s="315"/>
    </row>
    <row r="93" s="1" customFormat="1" ht="15" customHeight="1">
      <c r="B93" s="326"/>
      <c r="C93" s="301" t="s">
        <v>675</v>
      </c>
      <c r="D93" s="301"/>
      <c r="E93" s="301"/>
      <c r="F93" s="324" t="s">
        <v>645</v>
      </c>
      <c r="G93" s="325"/>
      <c r="H93" s="301" t="s">
        <v>676</v>
      </c>
      <c r="I93" s="301" t="s">
        <v>677</v>
      </c>
      <c r="J93" s="301"/>
      <c r="K93" s="315"/>
    </row>
    <row r="94" s="1" customFormat="1" ht="15" customHeight="1">
      <c r="B94" s="326"/>
      <c r="C94" s="301" t="s">
        <v>678</v>
      </c>
      <c r="D94" s="301"/>
      <c r="E94" s="301"/>
      <c r="F94" s="324" t="s">
        <v>645</v>
      </c>
      <c r="G94" s="325"/>
      <c r="H94" s="301" t="s">
        <v>679</v>
      </c>
      <c r="I94" s="301" t="s">
        <v>680</v>
      </c>
      <c r="J94" s="301"/>
      <c r="K94" s="315"/>
    </row>
    <row r="95" s="1" customFormat="1" ht="15" customHeight="1">
      <c r="B95" s="326"/>
      <c r="C95" s="301" t="s">
        <v>681</v>
      </c>
      <c r="D95" s="301"/>
      <c r="E95" s="301"/>
      <c r="F95" s="324" t="s">
        <v>645</v>
      </c>
      <c r="G95" s="325"/>
      <c r="H95" s="301" t="s">
        <v>681</v>
      </c>
      <c r="I95" s="301" t="s">
        <v>680</v>
      </c>
      <c r="J95" s="301"/>
      <c r="K95" s="315"/>
    </row>
    <row r="96" s="1" customFormat="1" ht="15" customHeight="1">
      <c r="B96" s="326"/>
      <c r="C96" s="301" t="s">
        <v>39</v>
      </c>
      <c r="D96" s="301"/>
      <c r="E96" s="301"/>
      <c r="F96" s="324" t="s">
        <v>645</v>
      </c>
      <c r="G96" s="325"/>
      <c r="H96" s="301" t="s">
        <v>682</v>
      </c>
      <c r="I96" s="301" t="s">
        <v>680</v>
      </c>
      <c r="J96" s="301"/>
      <c r="K96" s="315"/>
    </row>
    <row r="97" s="1" customFormat="1" ht="15" customHeight="1">
      <c r="B97" s="326"/>
      <c r="C97" s="301" t="s">
        <v>49</v>
      </c>
      <c r="D97" s="301"/>
      <c r="E97" s="301"/>
      <c r="F97" s="324" t="s">
        <v>645</v>
      </c>
      <c r="G97" s="325"/>
      <c r="H97" s="301" t="s">
        <v>683</v>
      </c>
      <c r="I97" s="301" t="s">
        <v>680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684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639</v>
      </c>
      <c r="D103" s="316"/>
      <c r="E103" s="316"/>
      <c r="F103" s="316" t="s">
        <v>640</v>
      </c>
      <c r="G103" s="317"/>
      <c r="H103" s="316" t="s">
        <v>55</v>
      </c>
      <c r="I103" s="316" t="s">
        <v>58</v>
      </c>
      <c r="J103" s="316" t="s">
        <v>641</v>
      </c>
      <c r="K103" s="315"/>
    </row>
    <row r="104" s="1" customFormat="1" ht="17.25" customHeight="1">
      <c r="B104" s="313"/>
      <c r="C104" s="318" t="s">
        <v>642</v>
      </c>
      <c r="D104" s="318"/>
      <c r="E104" s="318"/>
      <c r="F104" s="319" t="s">
        <v>643</v>
      </c>
      <c r="G104" s="320"/>
      <c r="H104" s="318"/>
      <c r="I104" s="318"/>
      <c r="J104" s="318" t="s">
        <v>644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54</v>
      </c>
      <c r="D106" s="323"/>
      <c r="E106" s="323"/>
      <c r="F106" s="324" t="s">
        <v>645</v>
      </c>
      <c r="G106" s="301"/>
      <c r="H106" s="301" t="s">
        <v>685</v>
      </c>
      <c r="I106" s="301" t="s">
        <v>647</v>
      </c>
      <c r="J106" s="301">
        <v>20</v>
      </c>
      <c r="K106" s="315"/>
    </row>
    <row r="107" s="1" customFormat="1" ht="15" customHeight="1">
      <c r="B107" s="313"/>
      <c r="C107" s="301" t="s">
        <v>648</v>
      </c>
      <c r="D107" s="301"/>
      <c r="E107" s="301"/>
      <c r="F107" s="324" t="s">
        <v>645</v>
      </c>
      <c r="G107" s="301"/>
      <c r="H107" s="301" t="s">
        <v>685</v>
      </c>
      <c r="I107" s="301" t="s">
        <v>647</v>
      </c>
      <c r="J107" s="301">
        <v>120</v>
      </c>
      <c r="K107" s="315"/>
    </row>
    <row r="108" s="1" customFormat="1" ht="15" customHeight="1">
      <c r="B108" s="326"/>
      <c r="C108" s="301" t="s">
        <v>650</v>
      </c>
      <c r="D108" s="301"/>
      <c r="E108" s="301"/>
      <c r="F108" s="324" t="s">
        <v>651</v>
      </c>
      <c r="G108" s="301"/>
      <c r="H108" s="301" t="s">
        <v>685</v>
      </c>
      <c r="I108" s="301" t="s">
        <v>647</v>
      </c>
      <c r="J108" s="301">
        <v>50</v>
      </c>
      <c r="K108" s="315"/>
    </row>
    <row r="109" s="1" customFormat="1" ht="15" customHeight="1">
      <c r="B109" s="326"/>
      <c r="C109" s="301" t="s">
        <v>653</v>
      </c>
      <c r="D109" s="301"/>
      <c r="E109" s="301"/>
      <c r="F109" s="324" t="s">
        <v>645</v>
      </c>
      <c r="G109" s="301"/>
      <c r="H109" s="301" t="s">
        <v>685</v>
      </c>
      <c r="I109" s="301" t="s">
        <v>655</v>
      </c>
      <c r="J109" s="301"/>
      <c r="K109" s="315"/>
    </row>
    <row r="110" s="1" customFormat="1" ht="15" customHeight="1">
      <c r="B110" s="326"/>
      <c r="C110" s="301" t="s">
        <v>664</v>
      </c>
      <c r="D110" s="301"/>
      <c r="E110" s="301"/>
      <c r="F110" s="324" t="s">
        <v>651</v>
      </c>
      <c r="G110" s="301"/>
      <c r="H110" s="301" t="s">
        <v>685</v>
      </c>
      <c r="I110" s="301" t="s">
        <v>647</v>
      </c>
      <c r="J110" s="301">
        <v>50</v>
      </c>
      <c r="K110" s="315"/>
    </row>
    <row r="111" s="1" customFormat="1" ht="15" customHeight="1">
      <c r="B111" s="326"/>
      <c r="C111" s="301" t="s">
        <v>672</v>
      </c>
      <c r="D111" s="301"/>
      <c r="E111" s="301"/>
      <c r="F111" s="324" t="s">
        <v>651</v>
      </c>
      <c r="G111" s="301"/>
      <c r="H111" s="301" t="s">
        <v>685</v>
      </c>
      <c r="I111" s="301" t="s">
        <v>647</v>
      </c>
      <c r="J111" s="301">
        <v>50</v>
      </c>
      <c r="K111" s="315"/>
    </row>
    <row r="112" s="1" customFormat="1" ht="15" customHeight="1">
      <c r="B112" s="326"/>
      <c r="C112" s="301" t="s">
        <v>670</v>
      </c>
      <c r="D112" s="301"/>
      <c r="E112" s="301"/>
      <c r="F112" s="324" t="s">
        <v>651</v>
      </c>
      <c r="G112" s="301"/>
      <c r="H112" s="301" t="s">
        <v>685</v>
      </c>
      <c r="I112" s="301" t="s">
        <v>647</v>
      </c>
      <c r="J112" s="301">
        <v>50</v>
      </c>
      <c r="K112" s="315"/>
    </row>
    <row r="113" s="1" customFormat="1" ht="15" customHeight="1">
      <c r="B113" s="326"/>
      <c r="C113" s="301" t="s">
        <v>54</v>
      </c>
      <c r="D113" s="301"/>
      <c r="E113" s="301"/>
      <c r="F113" s="324" t="s">
        <v>645</v>
      </c>
      <c r="G113" s="301"/>
      <c r="H113" s="301" t="s">
        <v>686</v>
      </c>
      <c r="I113" s="301" t="s">
        <v>647</v>
      </c>
      <c r="J113" s="301">
        <v>20</v>
      </c>
      <c r="K113" s="315"/>
    </row>
    <row r="114" s="1" customFormat="1" ht="15" customHeight="1">
      <c r="B114" s="326"/>
      <c r="C114" s="301" t="s">
        <v>687</v>
      </c>
      <c r="D114" s="301"/>
      <c r="E114" s="301"/>
      <c r="F114" s="324" t="s">
        <v>645</v>
      </c>
      <c r="G114" s="301"/>
      <c r="H114" s="301" t="s">
        <v>688</v>
      </c>
      <c r="I114" s="301" t="s">
        <v>647</v>
      </c>
      <c r="J114" s="301">
        <v>120</v>
      </c>
      <c r="K114" s="315"/>
    </row>
    <row r="115" s="1" customFormat="1" ht="15" customHeight="1">
      <c r="B115" s="326"/>
      <c r="C115" s="301" t="s">
        <v>39</v>
      </c>
      <c r="D115" s="301"/>
      <c r="E115" s="301"/>
      <c r="F115" s="324" t="s">
        <v>645</v>
      </c>
      <c r="G115" s="301"/>
      <c r="H115" s="301" t="s">
        <v>689</v>
      </c>
      <c r="I115" s="301" t="s">
        <v>680</v>
      </c>
      <c r="J115" s="301"/>
      <c r="K115" s="315"/>
    </row>
    <row r="116" s="1" customFormat="1" ht="15" customHeight="1">
      <c r="B116" s="326"/>
      <c r="C116" s="301" t="s">
        <v>49</v>
      </c>
      <c r="D116" s="301"/>
      <c r="E116" s="301"/>
      <c r="F116" s="324" t="s">
        <v>645</v>
      </c>
      <c r="G116" s="301"/>
      <c r="H116" s="301" t="s">
        <v>690</v>
      </c>
      <c r="I116" s="301" t="s">
        <v>680</v>
      </c>
      <c r="J116" s="301"/>
      <c r="K116" s="315"/>
    </row>
    <row r="117" s="1" customFormat="1" ht="15" customHeight="1">
      <c r="B117" s="326"/>
      <c r="C117" s="301" t="s">
        <v>58</v>
      </c>
      <c r="D117" s="301"/>
      <c r="E117" s="301"/>
      <c r="F117" s="324" t="s">
        <v>645</v>
      </c>
      <c r="G117" s="301"/>
      <c r="H117" s="301" t="s">
        <v>691</v>
      </c>
      <c r="I117" s="301" t="s">
        <v>692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693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639</v>
      </c>
      <c r="D123" s="316"/>
      <c r="E123" s="316"/>
      <c r="F123" s="316" t="s">
        <v>640</v>
      </c>
      <c r="G123" s="317"/>
      <c r="H123" s="316" t="s">
        <v>55</v>
      </c>
      <c r="I123" s="316" t="s">
        <v>58</v>
      </c>
      <c r="J123" s="316" t="s">
        <v>641</v>
      </c>
      <c r="K123" s="345"/>
    </row>
    <row r="124" s="1" customFormat="1" ht="17.25" customHeight="1">
      <c r="B124" s="344"/>
      <c r="C124" s="318" t="s">
        <v>642</v>
      </c>
      <c r="D124" s="318"/>
      <c r="E124" s="318"/>
      <c r="F124" s="319" t="s">
        <v>643</v>
      </c>
      <c r="G124" s="320"/>
      <c r="H124" s="318"/>
      <c r="I124" s="318"/>
      <c r="J124" s="318" t="s">
        <v>644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648</v>
      </c>
      <c r="D126" s="323"/>
      <c r="E126" s="323"/>
      <c r="F126" s="324" t="s">
        <v>645</v>
      </c>
      <c r="G126" s="301"/>
      <c r="H126" s="301" t="s">
        <v>685</v>
      </c>
      <c r="I126" s="301" t="s">
        <v>647</v>
      </c>
      <c r="J126" s="301">
        <v>120</v>
      </c>
      <c r="K126" s="349"/>
    </row>
    <row r="127" s="1" customFormat="1" ht="15" customHeight="1">
      <c r="B127" s="346"/>
      <c r="C127" s="301" t="s">
        <v>694</v>
      </c>
      <c r="D127" s="301"/>
      <c r="E127" s="301"/>
      <c r="F127" s="324" t="s">
        <v>645</v>
      </c>
      <c r="G127" s="301"/>
      <c r="H127" s="301" t="s">
        <v>695</v>
      </c>
      <c r="I127" s="301" t="s">
        <v>647</v>
      </c>
      <c r="J127" s="301" t="s">
        <v>696</v>
      </c>
      <c r="K127" s="349"/>
    </row>
    <row r="128" s="1" customFormat="1" ht="15" customHeight="1">
      <c r="B128" s="346"/>
      <c r="C128" s="301" t="s">
        <v>593</v>
      </c>
      <c r="D128" s="301"/>
      <c r="E128" s="301"/>
      <c r="F128" s="324" t="s">
        <v>645</v>
      </c>
      <c r="G128" s="301"/>
      <c r="H128" s="301" t="s">
        <v>697</v>
      </c>
      <c r="I128" s="301" t="s">
        <v>647</v>
      </c>
      <c r="J128" s="301" t="s">
        <v>696</v>
      </c>
      <c r="K128" s="349"/>
    </row>
    <row r="129" s="1" customFormat="1" ht="15" customHeight="1">
      <c r="B129" s="346"/>
      <c r="C129" s="301" t="s">
        <v>656</v>
      </c>
      <c r="D129" s="301"/>
      <c r="E129" s="301"/>
      <c r="F129" s="324" t="s">
        <v>651</v>
      </c>
      <c r="G129" s="301"/>
      <c r="H129" s="301" t="s">
        <v>657</v>
      </c>
      <c r="I129" s="301" t="s">
        <v>647</v>
      </c>
      <c r="J129" s="301">
        <v>15</v>
      </c>
      <c r="K129" s="349"/>
    </row>
    <row r="130" s="1" customFormat="1" ht="15" customHeight="1">
      <c r="B130" s="346"/>
      <c r="C130" s="327" t="s">
        <v>658</v>
      </c>
      <c r="D130" s="327"/>
      <c r="E130" s="327"/>
      <c r="F130" s="328" t="s">
        <v>651</v>
      </c>
      <c r="G130" s="327"/>
      <c r="H130" s="327" t="s">
        <v>659</v>
      </c>
      <c r="I130" s="327" t="s">
        <v>647</v>
      </c>
      <c r="J130" s="327">
        <v>15</v>
      </c>
      <c r="K130" s="349"/>
    </row>
    <row r="131" s="1" customFormat="1" ht="15" customHeight="1">
      <c r="B131" s="346"/>
      <c r="C131" s="327" t="s">
        <v>660</v>
      </c>
      <c r="D131" s="327"/>
      <c r="E131" s="327"/>
      <c r="F131" s="328" t="s">
        <v>651</v>
      </c>
      <c r="G131" s="327"/>
      <c r="H131" s="327" t="s">
        <v>661</v>
      </c>
      <c r="I131" s="327" t="s">
        <v>647</v>
      </c>
      <c r="J131" s="327">
        <v>20</v>
      </c>
      <c r="K131" s="349"/>
    </row>
    <row r="132" s="1" customFormat="1" ht="15" customHeight="1">
      <c r="B132" s="346"/>
      <c r="C132" s="327" t="s">
        <v>662</v>
      </c>
      <c r="D132" s="327"/>
      <c r="E132" s="327"/>
      <c r="F132" s="328" t="s">
        <v>651</v>
      </c>
      <c r="G132" s="327"/>
      <c r="H132" s="327" t="s">
        <v>663</v>
      </c>
      <c r="I132" s="327" t="s">
        <v>647</v>
      </c>
      <c r="J132" s="327">
        <v>20</v>
      </c>
      <c r="K132" s="349"/>
    </row>
    <row r="133" s="1" customFormat="1" ht="15" customHeight="1">
      <c r="B133" s="346"/>
      <c r="C133" s="301" t="s">
        <v>650</v>
      </c>
      <c r="D133" s="301"/>
      <c r="E133" s="301"/>
      <c r="F133" s="324" t="s">
        <v>651</v>
      </c>
      <c r="G133" s="301"/>
      <c r="H133" s="301" t="s">
        <v>685</v>
      </c>
      <c r="I133" s="301" t="s">
        <v>647</v>
      </c>
      <c r="J133" s="301">
        <v>50</v>
      </c>
      <c r="K133" s="349"/>
    </row>
    <row r="134" s="1" customFormat="1" ht="15" customHeight="1">
      <c r="B134" s="346"/>
      <c r="C134" s="301" t="s">
        <v>664</v>
      </c>
      <c r="D134" s="301"/>
      <c r="E134" s="301"/>
      <c r="F134" s="324" t="s">
        <v>651</v>
      </c>
      <c r="G134" s="301"/>
      <c r="H134" s="301" t="s">
        <v>685</v>
      </c>
      <c r="I134" s="301" t="s">
        <v>647</v>
      </c>
      <c r="J134" s="301">
        <v>50</v>
      </c>
      <c r="K134" s="349"/>
    </row>
    <row r="135" s="1" customFormat="1" ht="15" customHeight="1">
      <c r="B135" s="346"/>
      <c r="C135" s="301" t="s">
        <v>670</v>
      </c>
      <c r="D135" s="301"/>
      <c r="E135" s="301"/>
      <c r="F135" s="324" t="s">
        <v>651</v>
      </c>
      <c r="G135" s="301"/>
      <c r="H135" s="301" t="s">
        <v>685</v>
      </c>
      <c r="I135" s="301" t="s">
        <v>647</v>
      </c>
      <c r="J135" s="301">
        <v>50</v>
      </c>
      <c r="K135" s="349"/>
    </row>
    <row r="136" s="1" customFormat="1" ht="15" customHeight="1">
      <c r="B136" s="346"/>
      <c r="C136" s="301" t="s">
        <v>672</v>
      </c>
      <c r="D136" s="301"/>
      <c r="E136" s="301"/>
      <c r="F136" s="324" t="s">
        <v>651</v>
      </c>
      <c r="G136" s="301"/>
      <c r="H136" s="301" t="s">
        <v>685</v>
      </c>
      <c r="I136" s="301" t="s">
        <v>647</v>
      </c>
      <c r="J136" s="301">
        <v>50</v>
      </c>
      <c r="K136" s="349"/>
    </row>
    <row r="137" s="1" customFormat="1" ht="15" customHeight="1">
      <c r="B137" s="346"/>
      <c r="C137" s="301" t="s">
        <v>673</v>
      </c>
      <c r="D137" s="301"/>
      <c r="E137" s="301"/>
      <c r="F137" s="324" t="s">
        <v>651</v>
      </c>
      <c r="G137" s="301"/>
      <c r="H137" s="301" t="s">
        <v>698</v>
      </c>
      <c r="I137" s="301" t="s">
        <v>647</v>
      </c>
      <c r="J137" s="301">
        <v>255</v>
      </c>
      <c r="K137" s="349"/>
    </row>
    <row r="138" s="1" customFormat="1" ht="15" customHeight="1">
      <c r="B138" s="346"/>
      <c r="C138" s="301" t="s">
        <v>675</v>
      </c>
      <c r="D138" s="301"/>
      <c r="E138" s="301"/>
      <c r="F138" s="324" t="s">
        <v>645</v>
      </c>
      <c r="G138" s="301"/>
      <c r="H138" s="301" t="s">
        <v>699</v>
      </c>
      <c r="I138" s="301" t="s">
        <v>677</v>
      </c>
      <c r="J138" s="301"/>
      <c r="K138" s="349"/>
    </row>
    <row r="139" s="1" customFormat="1" ht="15" customHeight="1">
      <c r="B139" s="346"/>
      <c r="C139" s="301" t="s">
        <v>678</v>
      </c>
      <c r="D139" s="301"/>
      <c r="E139" s="301"/>
      <c r="F139" s="324" t="s">
        <v>645</v>
      </c>
      <c r="G139" s="301"/>
      <c r="H139" s="301" t="s">
        <v>700</v>
      </c>
      <c r="I139" s="301" t="s">
        <v>680</v>
      </c>
      <c r="J139" s="301"/>
      <c r="K139" s="349"/>
    </row>
    <row r="140" s="1" customFormat="1" ht="15" customHeight="1">
      <c r="B140" s="346"/>
      <c r="C140" s="301" t="s">
        <v>681</v>
      </c>
      <c r="D140" s="301"/>
      <c r="E140" s="301"/>
      <c r="F140" s="324" t="s">
        <v>645</v>
      </c>
      <c r="G140" s="301"/>
      <c r="H140" s="301" t="s">
        <v>681</v>
      </c>
      <c r="I140" s="301" t="s">
        <v>680</v>
      </c>
      <c r="J140" s="301"/>
      <c r="K140" s="349"/>
    </row>
    <row r="141" s="1" customFormat="1" ht="15" customHeight="1">
      <c r="B141" s="346"/>
      <c r="C141" s="301" t="s">
        <v>39</v>
      </c>
      <c r="D141" s="301"/>
      <c r="E141" s="301"/>
      <c r="F141" s="324" t="s">
        <v>645</v>
      </c>
      <c r="G141" s="301"/>
      <c r="H141" s="301" t="s">
        <v>701</v>
      </c>
      <c r="I141" s="301" t="s">
        <v>680</v>
      </c>
      <c r="J141" s="301"/>
      <c r="K141" s="349"/>
    </row>
    <row r="142" s="1" customFormat="1" ht="15" customHeight="1">
      <c r="B142" s="346"/>
      <c r="C142" s="301" t="s">
        <v>702</v>
      </c>
      <c r="D142" s="301"/>
      <c r="E142" s="301"/>
      <c r="F142" s="324" t="s">
        <v>645</v>
      </c>
      <c r="G142" s="301"/>
      <c r="H142" s="301" t="s">
        <v>703</v>
      </c>
      <c r="I142" s="301" t="s">
        <v>680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704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639</v>
      </c>
      <c r="D148" s="316"/>
      <c r="E148" s="316"/>
      <c r="F148" s="316" t="s">
        <v>640</v>
      </c>
      <c r="G148" s="317"/>
      <c r="H148" s="316" t="s">
        <v>55</v>
      </c>
      <c r="I148" s="316" t="s">
        <v>58</v>
      </c>
      <c r="J148" s="316" t="s">
        <v>641</v>
      </c>
      <c r="K148" s="315"/>
    </row>
    <row r="149" s="1" customFormat="1" ht="17.25" customHeight="1">
      <c r="B149" s="313"/>
      <c r="C149" s="318" t="s">
        <v>642</v>
      </c>
      <c r="D149" s="318"/>
      <c r="E149" s="318"/>
      <c r="F149" s="319" t="s">
        <v>643</v>
      </c>
      <c r="G149" s="320"/>
      <c r="H149" s="318"/>
      <c r="I149" s="318"/>
      <c r="J149" s="318" t="s">
        <v>644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648</v>
      </c>
      <c r="D151" s="301"/>
      <c r="E151" s="301"/>
      <c r="F151" s="354" t="s">
        <v>645</v>
      </c>
      <c r="G151" s="301"/>
      <c r="H151" s="353" t="s">
        <v>685</v>
      </c>
      <c r="I151" s="353" t="s">
        <v>647</v>
      </c>
      <c r="J151" s="353">
        <v>120</v>
      </c>
      <c r="K151" s="349"/>
    </row>
    <row r="152" s="1" customFormat="1" ht="15" customHeight="1">
      <c r="B152" s="326"/>
      <c r="C152" s="353" t="s">
        <v>694</v>
      </c>
      <c r="D152" s="301"/>
      <c r="E152" s="301"/>
      <c r="F152" s="354" t="s">
        <v>645</v>
      </c>
      <c r="G152" s="301"/>
      <c r="H152" s="353" t="s">
        <v>705</v>
      </c>
      <c r="I152" s="353" t="s">
        <v>647</v>
      </c>
      <c r="J152" s="353" t="s">
        <v>696</v>
      </c>
      <c r="K152" s="349"/>
    </row>
    <row r="153" s="1" customFormat="1" ht="15" customHeight="1">
      <c r="B153" s="326"/>
      <c r="C153" s="353" t="s">
        <v>593</v>
      </c>
      <c r="D153" s="301"/>
      <c r="E153" s="301"/>
      <c r="F153" s="354" t="s">
        <v>645</v>
      </c>
      <c r="G153" s="301"/>
      <c r="H153" s="353" t="s">
        <v>706</v>
      </c>
      <c r="I153" s="353" t="s">
        <v>647</v>
      </c>
      <c r="J153" s="353" t="s">
        <v>696</v>
      </c>
      <c r="K153" s="349"/>
    </row>
    <row r="154" s="1" customFormat="1" ht="15" customHeight="1">
      <c r="B154" s="326"/>
      <c r="C154" s="353" t="s">
        <v>650</v>
      </c>
      <c r="D154" s="301"/>
      <c r="E154" s="301"/>
      <c r="F154" s="354" t="s">
        <v>651</v>
      </c>
      <c r="G154" s="301"/>
      <c r="H154" s="353" t="s">
        <v>685</v>
      </c>
      <c r="I154" s="353" t="s">
        <v>647</v>
      </c>
      <c r="J154" s="353">
        <v>50</v>
      </c>
      <c r="K154" s="349"/>
    </row>
    <row r="155" s="1" customFormat="1" ht="15" customHeight="1">
      <c r="B155" s="326"/>
      <c r="C155" s="353" t="s">
        <v>653</v>
      </c>
      <c r="D155" s="301"/>
      <c r="E155" s="301"/>
      <c r="F155" s="354" t="s">
        <v>645</v>
      </c>
      <c r="G155" s="301"/>
      <c r="H155" s="353" t="s">
        <v>685</v>
      </c>
      <c r="I155" s="353" t="s">
        <v>655</v>
      </c>
      <c r="J155" s="353"/>
      <c r="K155" s="349"/>
    </row>
    <row r="156" s="1" customFormat="1" ht="15" customHeight="1">
      <c r="B156" s="326"/>
      <c r="C156" s="353" t="s">
        <v>664</v>
      </c>
      <c r="D156" s="301"/>
      <c r="E156" s="301"/>
      <c r="F156" s="354" t="s">
        <v>651</v>
      </c>
      <c r="G156" s="301"/>
      <c r="H156" s="353" t="s">
        <v>685</v>
      </c>
      <c r="I156" s="353" t="s">
        <v>647</v>
      </c>
      <c r="J156" s="353">
        <v>50</v>
      </c>
      <c r="K156" s="349"/>
    </row>
    <row r="157" s="1" customFormat="1" ht="15" customHeight="1">
      <c r="B157" s="326"/>
      <c r="C157" s="353" t="s">
        <v>672</v>
      </c>
      <c r="D157" s="301"/>
      <c r="E157" s="301"/>
      <c r="F157" s="354" t="s">
        <v>651</v>
      </c>
      <c r="G157" s="301"/>
      <c r="H157" s="353" t="s">
        <v>685</v>
      </c>
      <c r="I157" s="353" t="s">
        <v>647</v>
      </c>
      <c r="J157" s="353">
        <v>50</v>
      </c>
      <c r="K157" s="349"/>
    </row>
    <row r="158" s="1" customFormat="1" ht="15" customHeight="1">
      <c r="B158" s="326"/>
      <c r="C158" s="353" t="s">
        <v>670</v>
      </c>
      <c r="D158" s="301"/>
      <c r="E158" s="301"/>
      <c r="F158" s="354" t="s">
        <v>651</v>
      </c>
      <c r="G158" s="301"/>
      <c r="H158" s="353" t="s">
        <v>685</v>
      </c>
      <c r="I158" s="353" t="s">
        <v>647</v>
      </c>
      <c r="J158" s="353">
        <v>50</v>
      </c>
      <c r="K158" s="349"/>
    </row>
    <row r="159" s="1" customFormat="1" ht="15" customHeight="1">
      <c r="B159" s="326"/>
      <c r="C159" s="353" t="s">
        <v>86</v>
      </c>
      <c r="D159" s="301"/>
      <c r="E159" s="301"/>
      <c r="F159" s="354" t="s">
        <v>645</v>
      </c>
      <c r="G159" s="301"/>
      <c r="H159" s="353" t="s">
        <v>707</v>
      </c>
      <c r="I159" s="353" t="s">
        <v>647</v>
      </c>
      <c r="J159" s="353" t="s">
        <v>708</v>
      </c>
      <c r="K159" s="349"/>
    </row>
    <row r="160" s="1" customFormat="1" ht="15" customHeight="1">
      <c r="B160" s="326"/>
      <c r="C160" s="353" t="s">
        <v>709</v>
      </c>
      <c r="D160" s="301"/>
      <c r="E160" s="301"/>
      <c r="F160" s="354" t="s">
        <v>645</v>
      </c>
      <c r="G160" s="301"/>
      <c r="H160" s="353" t="s">
        <v>710</v>
      </c>
      <c r="I160" s="353" t="s">
        <v>680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711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639</v>
      </c>
      <c r="D166" s="316"/>
      <c r="E166" s="316"/>
      <c r="F166" s="316" t="s">
        <v>640</v>
      </c>
      <c r="G166" s="358"/>
      <c r="H166" s="359" t="s">
        <v>55</v>
      </c>
      <c r="I166" s="359" t="s">
        <v>58</v>
      </c>
      <c r="J166" s="316" t="s">
        <v>641</v>
      </c>
      <c r="K166" s="293"/>
    </row>
    <row r="167" s="1" customFormat="1" ht="17.25" customHeight="1">
      <c r="B167" s="294"/>
      <c r="C167" s="318" t="s">
        <v>642</v>
      </c>
      <c r="D167" s="318"/>
      <c r="E167" s="318"/>
      <c r="F167" s="319" t="s">
        <v>643</v>
      </c>
      <c r="G167" s="360"/>
      <c r="H167" s="361"/>
      <c r="I167" s="361"/>
      <c r="J167" s="318" t="s">
        <v>644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648</v>
      </c>
      <c r="D169" s="301"/>
      <c r="E169" s="301"/>
      <c r="F169" s="324" t="s">
        <v>645</v>
      </c>
      <c r="G169" s="301"/>
      <c r="H169" s="301" t="s">
        <v>685</v>
      </c>
      <c r="I169" s="301" t="s">
        <v>647</v>
      </c>
      <c r="J169" s="301">
        <v>120</v>
      </c>
      <c r="K169" s="349"/>
    </row>
    <row r="170" s="1" customFormat="1" ht="15" customHeight="1">
      <c r="B170" s="326"/>
      <c r="C170" s="301" t="s">
        <v>694</v>
      </c>
      <c r="D170" s="301"/>
      <c r="E170" s="301"/>
      <c r="F170" s="324" t="s">
        <v>645</v>
      </c>
      <c r="G170" s="301"/>
      <c r="H170" s="301" t="s">
        <v>695</v>
      </c>
      <c r="I170" s="301" t="s">
        <v>647</v>
      </c>
      <c r="J170" s="301" t="s">
        <v>696</v>
      </c>
      <c r="K170" s="349"/>
    </row>
    <row r="171" s="1" customFormat="1" ht="15" customHeight="1">
      <c r="B171" s="326"/>
      <c r="C171" s="301" t="s">
        <v>593</v>
      </c>
      <c r="D171" s="301"/>
      <c r="E171" s="301"/>
      <c r="F171" s="324" t="s">
        <v>645</v>
      </c>
      <c r="G171" s="301"/>
      <c r="H171" s="301" t="s">
        <v>712</v>
      </c>
      <c r="I171" s="301" t="s">
        <v>647</v>
      </c>
      <c r="J171" s="301" t="s">
        <v>696</v>
      </c>
      <c r="K171" s="349"/>
    </row>
    <row r="172" s="1" customFormat="1" ht="15" customHeight="1">
      <c r="B172" s="326"/>
      <c r="C172" s="301" t="s">
        <v>650</v>
      </c>
      <c r="D172" s="301"/>
      <c r="E172" s="301"/>
      <c r="F172" s="324" t="s">
        <v>651</v>
      </c>
      <c r="G172" s="301"/>
      <c r="H172" s="301" t="s">
        <v>712</v>
      </c>
      <c r="I172" s="301" t="s">
        <v>647</v>
      </c>
      <c r="J172" s="301">
        <v>50</v>
      </c>
      <c r="K172" s="349"/>
    </row>
    <row r="173" s="1" customFormat="1" ht="15" customHeight="1">
      <c r="B173" s="326"/>
      <c r="C173" s="301" t="s">
        <v>653</v>
      </c>
      <c r="D173" s="301"/>
      <c r="E173" s="301"/>
      <c r="F173" s="324" t="s">
        <v>645</v>
      </c>
      <c r="G173" s="301"/>
      <c r="H173" s="301" t="s">
        <v>712</v>
      </c>
      <c r="I173" s="301" t="s">
        <v>655</v>
      </c>
      <c r="J173" s="301"/>
      <c r="K173" s="349"/>
    </row>
    <row r="174" s="1" customFormat="1" ht="15" customHeight="1">
      <c r="B174" s="326"/>
      <c r="C174" s="301" t="s">
        <v>664</v>
      </c>
      <c r="D174" s="301"/>
      <c r="E174" s="301"/>
      <c r="F174" s="324" t="s">
        <v>651</v>
      </c>
      <c r="G174" s="301"/>
      <c r="H174" s="301" t="s">
        <v>712</v>
      </c>
      <c r="I174" s="301" t="s">
        <v>647</v>
      </c>
      <c r="J174" s="301">
        <v>50</v>
      </c>
      <c r="K174" s="349"/>
    </row>
    <row r="175" s="1" customFormat="1" ht="15" customHeight="1">
      <c r="B175" s="326"/>
      <c r="C175" s="301" t="s">
        <v>672</v>
      </c>
      <c r="D175" s="301"/>
      <c r="E175" s="301"/>
      <c r="F175" s="324" t="s">
        <v>651</v>
      </c>
      <c r="G175" s="301"/>
      <c r="H175" s="301" t="s">
        <v>712</v>
      </c>
      <c r="I175" s="301" t="s">
        <v>647</v>
      </c>
      <c r="J175" s="301">
        <v>50</v>
      </c>
      <c r="K175" s="349"/>
    </row>
    <row r="176" s="1" customFormat="1" ht="15" customHeight="1">
      <c r="B176" s="326"/>
      <c r="C176" s="301" t="s">
        <v>670</v>
      </c>
      <c r="D176" s="301"/>
      <c r="E176" s="301"/>
      <c r="F176" s="324" t="s">
        <v>651</v>
      </c>
      <c r="G176" s="301"/>
      <c r="H176" s="301" t="s">
        <v>712</v>
      </c>
      <c r="I176" s="301" t="s">
        <v>647</v>
      </c>
      <c r="J176" s="301">
        <v>50</v>
      </c>
      <c r="K176" s="349"/>
    </row>
    <row r="177" s="1" customFormat="1" ht="15" customHeight="1">
      <c r="B177" s="326"/>
      <c r="C177" s="301" t="s">
        <v>111</v>
      </c>
      <c r="D177" s="301"/>
      <c r="E177" s="301"/>
      <c r="F177" s="324" t="s">
        <v>645</v>
      </c>
      <c r="G177" s="301"/>
      <c r="H177" s="301" t="s">
        <v>713</v>
      </c>
      <c r="I177" s="301" t="s">
        <v>714</v>
      </c>
      <c r="J177" s="301"/>
      <c r="K177" s="349"/>
    </row>
    <row r="178" s="1" customFormat="1" ht="15" customHeight="1">
      <c r="B178" s="326"/>
      <c r="C178" s="301" t="s">
        <v>58</v>
      </c>
      <c r="D178" s="301"/>
      <c r="E178" s="301"/>
      <c r="F178" s="324" t="s">
        <v>645</v>
      </c>
      <c r="G178" s="301"/>
      <c r="H178" s="301" t="s">
        <v>715</v>
      </c>
      <c r="I178" s="301" t="s">
        <v>716</v>
      </c>
      <c r="J178" s="301">
        <v>1</v>
      </c>
      <c r="K178" s="349"/>
    </row>
    <row r="179" s="1" customFormat="1" ht="15" customHeight="1">
      <c r="B179" s="326"/>
      <c r="C179" s="301" t="s">
        <v>54</v>
      </c>
      <c r="D179" s="301"/>
      <c r="E179" s="301"/>
      <c r="F179" s="324" t="s">
        <v>645</v>
      </c>
      <c r="G179" s="301"/>
      <c r="H179" s="301" t="s">
        <v>717</v>
      </c>
      <c r="I179" s="301" t="s">
        <v>647</v>
      </c>
      <c r="J179" s="301">
        <v>20</v>
      </c>
      <c r="K179" s="349"/>
    </row>
    <row r="180" s="1" customFormat="1" ht="15" customHeight="1">
      <c r="B180" s="326"/>
      <c r="C180" s="301" t="s">
        <v>55</v>
      </c>
      <c r="D180" s="301"/>
      <c r="E180" s="301"/>
      <c r="F180" s="324" t="s">
        <v>645</v>
      </c>
      <c r="G180" s="301"/>
      <c r="H180" s="301" t="s">
        <v>718</v>
      </c>
      <c r="I180" s="301" t="s">
        <v>647</v>
      </c>
      <c r="J180" s="301">
        <v>255</v>
      </c>
      <c r="K180" s="349"/>
    </row>
    <row r="181" s="1" customFormat="1" ht="15" customHeight="1">
      <c r="B181" s="326"/>
      <c r="C181" s="301" t="s">
        <v>112</v>
      </c>
      <c r="D181" s="301"/>
      <c r="E181" s="301"/>
      <c r="F181" s="324" t="s">
        <v>645</v>
      </c>
      <c r="G181" s="301"/>
      <c r="H181" s="301" t="s">
        <v>609</v>
      </c>
      <c r="I181" s="301" t="s">
        <v>647</v>
      </c>
      <c r="J181" s="301">
        <v>10</v>
      </c>
      <c r="K181" s="349"/>
    </row>
    <row r="182" s="1" customFormat="1" ht="15" customHeight="1">
      <c r="B182" s="326"/>
      <c r="C182" s="301" t="s">
        <v>113</v>
      </c>
      <c r="D182" s="301"/>
      <c r="E182" s="301"/>
      <c r="F182" s="324" t="s">
        <v>645</v>
      </c>
      <c r="G182" s="301"/>
      <c r="H182" s="301" t="s">
        <v>719</v>
      </c>
      <c r="I182" s="301" t="s">
        <v>680</v>
      </c>
      <c r="J182" s="301"/>
      <c r="K182" s="349"/>
    </row>
    <row r="183" s="1" customFormat="1" ht="15" customHeight="1">
      <c r="B183" s="326"/>
      <c r="C183" s="301" t="s">
        <v>720</v>
      </c>
      <c r="D183" s="301"/>
      <c r="E183" s="301"/>
      <c r="F183" s="324" t="s">
        <v>645</v>
      </c>
      <c r="G183" s="301"/>
      <c r="H183" s="301" t="s">
        <v>721</v>
      </c>
      <c r="I183" s="301" t="s">
        <v>680</v>
      </c>
      <c r="J183" s="301"/>
      <c r="K183" s="349"/>
    </row>
    <row r="184" s="1" customFormat="1" ht="15" customHeight="1">
      <c r="B184" s="326"/>
      <c r="C184" s="301" t="s">
        <v>709</v>
      </c>
      <c r="D184" s="301"/>
      <c r="E184" s="301"/>
      <c r="F184" s="324" t="s">
        <v>645</v>
      </c>
      <c r="G184" s="301"/>
      <c r="H184" s="301" t="s">
        <v>722</v>
      </c>
      <c r="I184" s="301" t="s">
        <v>680</v>
      </c>
      <c r="J184" s="301"/>
      <c r="K184" s="349"/>
    </row>
    <row r="185" s="1" customFormat="1" ht="15" customHeight="1">
      <c r="B185" s="326"/>
      <c r="C185" s="301" t="s">
        <v>115</v>
      </c>
      <c r="D185" s="301"/>
      <c r="E185" s="301"/>
      <c r="F185" s="324" t="s">
        <v>651</v>
      </c>
      <c r="G185" s="301"/>
      <c r="H185" s="301" t="s">
        <v>723</v>
      </c>
      <c r="I185" s="301" t="s">
        <v>647</v>
      </c>
      <c r="J185" s="301">
        <v>50</v>
      </c>
      <c r="K185" s="349"/>
    </row>
    <row r="186" s="1" customFormat="1" ht="15" customHeight="1">
      <c r="B186" s="326"/>
      <c r="C186" s="301" t="s">
        <v>724</v>
      </c>
      <c r="D186" s="301"/>
      <c r="E186" s="301"/>
      <c r="F186" s="324" t="s">
        <v>651</v>
      </c>
      <c r="G186" s="301"/>
      <c r="H186" s="301" t="s">
        <v>725</v>
      </c>
      <c r="I186" s="301" t="s">
        <v>726</v>
      </c>
      <c r="J186" s="301"/>
      <c r="K186" s="349"/>
    </row>
    <row r="187" s="1" customFormat="1" ht="15" customHeight="1">
      <c r="B187" s="326"/>
      <c r="C187" s="301" t="s">
        <v>727</v>
      </c>
      <c r="D187" s="301"/>
      <c r="E187" s="301"/>
      <c r="F187" s="324" t="s">
        <v>651</v>
      </c>
      <c r="G187" s="301"/>
      <c r="H187" s="301" t="s">
        <v>728</v>
      </c>
      <c r="I187" s="301" t="s">
        <v>726</v>
      </c>
      <c r="J187" s="301"/>
      <c r="K187" s="349"/>
    </row>
    <row r="188" s="1" customFormat="1" ht="15" customHeight="1">
      <c r="B188" s="326"/>
      <c r="C188" s="301" t="s">
        <v>729</v>
      </c>
      <c r="D188" s="301"/>
      <c r="E188" s="301"/>
      <c r="F188" s="324" t="s">
        <v>651</v>
      </c>
      <c r="G188" s="301"/>
      <c r="H188" s="301" t="s">
        <v>730</v>
      </c>
      <c r="I188" s="301" t="s">
        <v>726</v>
      </c>
      <c r="J188" s="301"/>
      <c r="K188" s="349"/>
    </row>
    <row r="189" s="1" customFormat="1" ht="15" customHeight="1">
      <c r="B189" s="326"/>
      <c r="C189" s="362" t="s">
        <v>731</v>
      </c>
      <c r="D189" s="301"/>
      <c r="E189" s="301"/>
      <c r="F189" s="324" t="s">
        <v>651</v>
      </c>
      <c r="G189" s="301"/>
      <c r="H189" s="301" t="s">
        <v>732</v>
      </c>
      <c r="I189" s="301" t="s">
        <v>733</v>
      </c>
      <c r="J189" s="363" t="s">
        <v>734</v>
      </c>
      <c r="K189" s="349"/>
    </row>
    <row r="190" s="1" customFormat="1" ht="15" customHeight="1">
      <c r="B190" s="326"/>
      <c r="C190" s="362" t="s">
        <v>43</v>
      </c>
      <c r="D190" s="301"/>
      <c r="E190" s="301"/>
      <c r="F190" s="324" t="s">
        <v>645</v>
      </c>
      <c r="G190" s="301"/>
      <c r="H190" s="298" t="s">
        <v>735</v>
      </c>
      <c r="I190" s="301" t="s">
        <v>736</v>
      </c>
      <c r="J190" s="301"/>
      <c r="K190" s="349"/>
    </row>
    <row r="191" s="1" customFormat="1" ht="15" customHeight="1">
      <c r="B191" s="326"/>
      <c r="C191" s="362" t="s">
        <v>737</v>
      </c>
      <c r="D191" s="301"/>
      <c r="E191" s="301"/>
      <c r="F191" s="324" t="s">
        <v>645</v>
      </c>
      <c r="G191" s="301"/>
      <c r="H191" s="301" t="s">
        <v>738</v>
      </c>
      <c r="I191" s="301" t="s">
        <v>680</v>
      </c>
      <c r="J191" s="301"/>
      <c r="K191" s="349"/>
    </row>
    <row r="192" s="1" customFormat="1" ht="15" customHeight="1">
      <c r="B192" s="326"/>
      <c r="C192" s="362" t="s">
        <v>739</v>
      </c>
      <c r="D192" s="301"/>
      <c r="E192" s="301"/>
      <c r="F192" s="324" t="s">
        <v>645</v>
      </c>
      <c r="G192" s="301"/>
      <c r="H192" s="301" t="s">
        <v>740</v>
      </c>
      <c r="I192" s="301" t="s">
        <v>680</v>
      </c>
      <c r="J192" s="301"/>
      <c r="K192" s="349"/>
    </row>
    <row r="193" s="1" customFormat="1" ht="15" customHeight="1">
      <c r="B193" s="326"/>
      <c r="C193" s="362" t="s">
        <v>741</v>
      </c>
      <c r="D193" s="301"/>
      <c r="E193" s="301"/>
      <c r="F193" s="324" t="s">
        <v>651</v>
      </c>
      <c r="G193" s="301"/>
      <c r="H193" s="301" t="s">
        <v>742</v>
      </c>
      <c r="I193" s="301" t="s">
        <v>680</v>
      </c>
      <c r="J193" s="301"/>
      <c r="K193" s="349"/>
    </row>
    <row r="194" s="1" customFormat="1" ht="15" customHeight="1">
      <c r="B194" s="355"/>
      <c r="C194" s="364"/>
      <c r="D194" s="335"/>
      <c r="E194" s="335"/>
      <c r="F194" s="335"/>
      <c r="G194" s="335"/>
      <c r="H194" s="335"/>
      <c r="I194" s="335"/>
      <c r="J194" s="335"/>
      <c r="K194" s="356"/>
    </row>
    <row r="195" s="1" customFormat="1" ht="18.75" customHeight="1">
      <c r="B195" s="337"/>
      <c r="C195" s="347"/>
      <c r="D195" s="347"/>
      <c r="E195" s="347"/>
      <c r="F195" s="357"/>
      <c r="G195" s="347"/>
      <c r="H195" s="347"/>
      <c r="I195" s="347"/>
      <c r="J195" s="347"/>
      <c r="K195" s="337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09"/>
      <c r="C197" s="309"/>
      <c r="D197" s="309"/>
      <c r="E197" s="309"/>
      <c r="F197" s="309"/>
      <c r="G197" s="309"/>
      <c r="H197" s="309"/>
      <c r="I197" s="309"/>
      <c r="J197" s="309"/>
      <c r="K197" s="309"/>
    </row>
    <row r="198" s="1" customFormat="1" ht="13.5">
      <c r="B198" s="288"/>
      <c r="C198" s="289"/>
      <c r="D198" s="289"/>
      <c r="E198" s="289"/>
      <c r="F198" s="289"/>
      <c r="G198" s="289"/>
      <c r="H198" s="289"/>
      <c r="I198" s="289"/>
      <c r="J198" s="289"/>
      <c r="K198" s="290"/>
    </row>
    <row r="199" s="1" customFormat="1" ht="21">
      <c r="B199" s="291"/>
      <c r="C199" s="292" t="s">
        <v>743</v>
      </c>
      <c r="D199" s="292"/>
      <c r="E199" s="292"/>
      <c r="F199" s="292"/>
      <c r="G199" s="292"/>
      <c r="H199" s="292"/>
      <c r="I199" s="292"/>
      <c r="J199" s="292"/>
      <c r="K199" s="293"/>
    </row>
    <row r="200" s="1" customFormat="1" ht="25.5" customHeight="1">
      <c r="B200" s="291"/>
      <c r="C200" s="365" t="s">
        <v>744</v>
      </c>
      <c r="D200" s="365"/>
      <c r="E200" s="365"/>
      <c r="F200" s="365" t="s">
        <v>745</v>
      </c>
      <c r="G200" s="366"/>
      <c r="H200" s="365" t="s">
        <v>746</v>
      </c>
      <c r="I200" s="365"/>
      <c r="J200" s="365"/>
      <c r="K200" s="293"/>
    </row>
    <row r="201" s="1" customFormat="1" ht="5.25" customHeight="1">
      <c r="B201" s="326"/>
      <c r="C201" s="321"/>
      <c r="D201" s="321"/>
      <c r="E201" s="321"/>
      <c r="F201" s="321"/>
      <c r="G201" s="347"/>
      <c r="H201" s="321"/>
      <c r="I201" s="321"/>
      <c r="J201" s="321"/>
      <c r="K201" s="349"/>
    </row>
    <row r="202" s="1" customFormat="1" ht="15" customHeight="1">
      <c r="B202" s="326"/>
      <c r="C202" s="301" t="s">
        <v>736</v>
      </c>
      <c r="D202" s="301"/>
      <c r="E202" s="301"/>
      <c r="F202" s="324" t="s">
        <v>44</v>
      </c>
      <c r="G202" s="301"/>
      <c r="H202" s="301" t="s">
        <v>747</v>
      </c>
      <c r="I202" s="301"/>
      <c r="J202" s="301"/>
      <c r="K202" s="349"/>
    </row>
    <row r="203" s="1" customFormat="1" ht="15" customHeight="1">
      <c r="B203" s="326"/>
      <c r="C203" s="301"/>
      <c r="D203" s="301"/>
      <c r="E203" s="301"/>
      <c r="F203" s="324" t="s">
        <v>45</v>
      </c>
      <c r="G203" s="301"/>
      <c r="H203" s="301" t="s">
        <v>748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48</v>
      </c>
      <c r="G204" s="301"/>
      <c r="H204" s="301" t="s">
        <v>749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46</v>
      </c>
      <c r="G205" s="301"/>
      <c r="H205" s="301" t="s">
        <v>750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47</v>
      </c>
      <c r="G206" s="301"/>
      <c r="H206" s="301" t="s">
        <v>751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/>
      <c r="G207" s="301"/>
      <c r="H207" s="301"/>
      <c r="I207" s="301"/>
      <c r="J207" s="301"/>
      <c r="K207" s="349"/>
    </row>
    <row r="208" s="1" customFormat="1" ht="15" customHeight="1">
      <c r="B208" s="326"/>
      <c r="C208" s="301" t="s">
        <v>692</v>
      </c>
      <c r="D208" s="301"/>
      <c r="E208" s="301"/>
      <c r="F208" s="324" t="s">
        <v>77</v>
      </c>
      <c r="G208" s="301"/>
      <c r="H208" s="301" t="s">
        <v>752</v>
      </c>
      <c r="I208" s="301"/>
      <c r="J208" s="301"/>
      <c r="K208" s="349"/>
    </row>
    <row r="209" s="1" customFormat="1" ht="15" customHeight="1">
      <c r="B209" s="326"/>
      <c r="C209" s="301"/>
      <c r="D209" s="301"/>
      <c r="E209" s="301"/>
      <c r="F209" s="324" t="s">
        <v>587</v>
      </c>
      <c r="G209" s="301"/>
      <c r="H209" s="301" t="s">
        <v>588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585</v>
      </c>
      <c r="G210" s="301"/>
      <c r="H210" s="301" t="s">
        <v>753</v>
      </c>
      <c r="I210" s="301"/>
      <c r="J210" s="301"/>
      <c r="K210" s="349"/>
    </row>
    <row r="211" s="1" customFormat="1" ht="15" customHeight="1">
      <c r="B211" s="367"/>
      <c r="C211" s="301"/>
      <c r="D211" s="301"/>
      <c r="E211" s="301"/>
      <c r="F211" s="324" t="s">
        <v>589</v>
      </c>
      <c r="G211" s="362"/>
      <c r="H211" s="353" t="s">
        <v>590</v>
      </c>
      <c r="I211" s="353"/>
      <c r="J211" s="353"/>
      <c r="K211" s="368"/>
    </row>
    <row r="212" s="1" customFormat="1" ht="15" customHeight="1">
      <c r="B212" s="367"/>
      <c r="C212" s="301"/>
      <c r="D212" s="301"/>
      <c r="E212" s="301"/>
      <c r="F212" s="324" t="s">
        <v>591</v>
      </c>
      <c r="G212" s="362"/>
      <c r="H212" s="353" t="s">
        <v>754</v>
      </c>
      <c r="I212" s="353"/>
      <c r="J212" s="353"/>
      <c r="K212" s="368"/>
    </row>
    <row r="213" s="1" customFormat="1" ht="15" customHeight="1">
      <c r="B213" s="367"/>
      <c r="C213" s="301"/>
      <c r="D213" s="301"/>
      <c r="E213" s="301"/>
      <c r="F213" s="324"/>
      <c r="G213" s="362"/>
      <c r="H213" s="353"/>
      <c r="I213" s="353"/>
      <c r="J213" s="353"/>
      <c r="K213" s="368"/>
    </row>
    <row r="214" s="1" customFormat="1" ht="15" customHeight="1">
      <c r="B214" s="367"/>
      <c r="C214" s="301" t="s">
        <v>716</v>
      </c>
      <c r="D214" s="301"/>
      <c r="E214" s="301"/>
      <c r="F214" s="324">
        <v>1</v>
      </c>
      <c r="G214" s="362"/>
      <c r="H214" s="353" t="s">
        <v>755</v>
      </c>
      <c r="I214" s="353"/>
      <c r="J214" s="353"/>
      <c r="K214" s="368"/>
    </row>
    <row r="215" s="1" customFormat="1" ht="15" customHeight="1">
      <c r="B215" s="367"/>
      <c r="C215" s="301"/>
      <c r="D215" s="301"/>
      <c r="E215" s="301"/>
      <c r="F215" s="324">
        <v>2</v>
      </c>
      <c r="G215" s="362"/>
      <c r="H215" s="353" t="s">
        <v>756</v>
      </c>
      <c r="I215" s="353"/>
      <c r="J215" s="353"/>
      <c r="K215" s="368"/>
    </row>
    <row r="216" s="1" customFormat="1" ht="15" customHeight="1">
      <c r="B216" s="367"/>
      <c r="C216" s="301"/>
      <c r="D216" s="301"/>
      <c r="E216" s="301"/>
      <c r="F216" s="324">
        <v>3</v>
      </c>
      <c r="G216" s="362"/>
      <c r="H216" s="353" t="s">
        <v>757</v>
      </c>
      <c r="I216" s="353"/>
      <c r="J216" s="353"/>
      <c r="K216" s="368"/>
    </row>
    <row r="217" s="1" customFormat="1" ht="15" customHeight="1">
      <c r="B217" s="367"/>
      <c r="C217" s="301"/>
      <c r="D217" s="301"/>
      <c r="E217" s="301"/>
      <c r="F217" s="324">
        <v>4</v>
      </c>
      <c r="G217" s="362"/>
      <c r="H217" s="353" t="s">
        <v>758</v>
      </c>
      <c r="I217" s="353"/>
      <c r="J217" s="353"/>
      <c r="K217" s="368"/>
    </row>
    <row r="218" s="1" customFormat="1" ht="12.75" customHeight="1">
      <c r="B218" s="369"/>
      <c r="C218" s="370"/>
      <c r="D218" s="370"/>
      <c r="E218" s="370"/>
      <c r="F218" s="370"/>
      <c r="G218" s="370"/>
      <c r="H218" s="370"/>
      <c r="I218" s="370"/>
      <c r="J218" s="370"/>
      <c r="K218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Antonín Beránek</dc:creator>
  <cp:lastModifiedBy>Antonín Beránek</cp:lastModifiedBy>
  <dcterms:created xsi:type="dcterms:W3CDTF">2021-02-08T07:44:59Z</dcterms:created>
  <dcterms:modified xsi:type="dcterms:W3CDTF">2021-02-08T07:45:02Z</dcterms:modified>
</cp:coreProperties>
</file>